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firstSheet="7" activeTab="11"/>
  </bookViews>
  <sheets>
    <sheet name="01.02.2023" sheetId="1" r:id="rId1"/>
    <sheet name="01.03.2023" sheetId="2" r:id="rId2"/>
    <sheet name="01.04.2023" sheetId="3" r:id="rId3"/>
    <sheet name="01.05.2023" sheetId="4" r:id="rId4"/>
    <sheet name="01.06.2023" sheetId="5" r:id="rId5"/>
    <sheet name="01.07.2023" sheetId="6" r:id="rId6"/>
    <sheet name="01.08.2023" sheetId="7" r:id="rId7"/>
    <sheet name="01.09.2023" sheetId="8" r:id="rId8"/>
    <sheet name="01.10.2023" sheetId="9" r:id="rId9"/>
    <sheet name="01.11.2023" sheetId="10" r:id="rId10"/>
    <sheet name="01.12.2023" sheetId="11" r:id="rId11"/>
    <sheet name="за 2023 год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<sst xmlns="http://schemas.openxmlformats.org/spreadsheetml/2006/main" count="576" uniqueCount="78">
  <si>
    <t>№  п/п</t>
  </si>
  <si>
    <t>Налоговые доходы</t>
  </si>
  <si>
    <t>Налог на доходы физ.лиц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</si>
  <si>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</si>
  <si>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</si>
  <si>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</si>
  <si>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</si>
  <si>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</si>
  <si>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налоговые доходы</t>
  </si>
  <si>
    <t>Неналоговые доходы</t>
  </si>
  <si>
    <t>Арендная плата  за землю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</si>
  <si>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</si>
  <si>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</si>
  <si>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</si>
  <si>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</si>
  <si>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Итого собственных доходов</t>
  </si>
  <si>
    <t>Безвозмездные поступления</t>
  </si>
  <si>
    <t>межбюджетные трансферты</t>
  </si>
  <si>
    <t>Всего доходов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</si>
  <si>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</si>
  <si>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Расходы местного бюджета  </t>
  </si>
  <si>
    <t>Профицит, дефицит  (-)</t>
  </si>
  <si>
    <t>ДОХОДЫ</t>
  </si>
  <si>
    <t>РАСХОДЫ</t>
  </si>
  <si>
    <t>Акцизы по подакцизным товарам (продукции), производимым на территории Российской Федерации</t>
  </si>
  <si>
    <t xml:space="preserve">общегосударственные вопросы                 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</si>
  <si>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</si>
  <si>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</si>
  <si>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</si>
  <si>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</si>
  <si>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тыс. руб.</t>
  </si>
  <si>
    <t xml:space="preserve">здравоохранение </t>
  </si>
  <si>
    <t>% исполнения годового плана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</si>
  <si>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</si>
  <si>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</si>
  <si>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</si>
  <si>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 xml:space="preserve">Наименование </t>
  </si>
  <si>
    <t>Сведения</t>
  </si>
  <si>
    <t>национальная экономика</t>
  </si>
  <si>
    <t>Заместитель Руководителя</t>
  </si>
  <si>
    <t>Исполнительного комитета,</t>
  </si>
  <si>
    <t>начальник управления финансов</t>
  </si>
  <si>
    <t>С.Р. Мулюкова</t>
  </si>
  <si>
    <t xml:space="preserve">об исполнении  бюджета города Набережные Челны </t>
  </si>
  <si>
    <t>на 01.02.2023 год</t>
  </si>
  <si>
    <t>Бюджет с учетом уточненных МФ РТ безвозмездных поступлений по состоянию на 01.02.2023</t>
  </si>
  <si>
    <t>Исполнение бюджета 
на 01.02.2023 год</t>
  </si>
  <si>
    <t>на 01.03.2023 год</t>
  </si>
  <si>
    <t>Бюджет с учетом уточненных МФ РТ безвозмездных поступлений по состоянию на 01.03.2023</t>
  </si>
  <si>
    <t>Исполнение бюджета 
на 01.03.2023 год</t>
  </si>
  <si>
    <t>на 01.04.2023 год</t>
  </si>
  <si>
    <t>Бюджет с учетом уточненных МФ РТ безвозмездных поступлений по состоянию на 01.04.2023</t>
  </si>
  <si>
    <t>Исполнение бюджета 
на 01.04.2023 год</t>
  </si>
  <si>
    <t>на 01.05.2023 год</t>
  </si>
  <si>
    <t>Бюджет с учетом уточненных МФ РТ безвозмездных поступлений по состоянию на 01.05.2023</t>
  </si>
  <si>
    <t>Исполнение бюджета 
на 01.05.2023 год</t>
  </si>
  <si>
    <t>на 01.06.2023 год</t>
  </si>
  <si>
    <t>Бюджет с учетом уточненных МФ РТ безвозмездных поступлений по состоянию на 01.06.2023</t>
  </si>
  <si>
    <t>Исполнение бюджета 
на 01.06.2023 год</t>
  </si>
  <si>
    <t>на 01.07.2023 год</t>
  </si>
  <si>
    <t>Бюджет с учетом уточненных МФ РТ безвозмездных поступлений по состоянию на 01.07.2023</t>
  </si>
  <si>
    <t>Исполнение бюджета 
на 01.07.2023 год</t>
  </si>
  <si>
    <t>на 01.08.2023 год</t>
  </si>
  <si>
    <t>Бюджет с учетом уточненных МФ РТ безвозмездных поступлений по состоянию на 01.08.2023</t>
  </si>
  <si>
    <t>Исполнение бюджета 
на 01.08.2023 год</t>
  </si>
  <si>
    <t>на 01.09.2023 год</t>
  </si>
  <si>
    <t>Бюджет с учетом уточненных МФ РТ безвозмездных поступлений по состоянию на 01.09.2023</t>
  </si>
  <si>
    <t>Исполнение бюджета 
на 01.09.2023 год</t>
  </si>
  <si>
    <t>на 01.10.2023 год</t>
  </si>
  <si>
    <t>Исполнение бюджета 
на 01.10.2023 год</t>
  </si>
  <si>
    <t>на 01.11.2023 год</t>
  </si>
  <si>
    <t>Исполнение бюджета 
на 01.11.2023 год</t>
  </si>
  <si>
    <t>на 01.12.2023 год</t>
  </si>
  <si>
    <t>Бюджет с учетом уточненных МФ РТ безвозмездных поступлений по состоянию на 01.12.2023</t>
  </si>
  <si>
    <t>Исполнение бюджета 
на 01.12.2023 год</t>
  </si>
  <si>
    <t>на 01.01.2024 год</t>
  </si>
  <si>
    <t>Бюджет с учетом уточненных МФ РТ безвозмездных поступлений по состоянию на 01.01.2024</t>
  </si>
  <si>
    <t>Исполнение бюджета 
на 01.01.2024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</si>
</sst>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000"/>
    <numFmt numFmtId="185" formatCode="0.00000"/>
    <numFmt numFmtId="186" formatCode="#,##0.000"/>
    <numFmt numFmtId="187" formatCode="#,##0.0000"/>
    <numFmt numFmtId="188" formatCode="#,##0.00000"/>
    <numFmt numFmtId="189" formatCode="#,##0.000000"/>
    <numFmt numFmtId="190" formatCode="_-* #,##0\ _р_._-;\-* #,##0\ _р_._-;_-* &quot;-&quot;??\ _р_._-;_-@_-"/>
    <numFmt numFmtId="191" formatCode="#,##0.0000000"/>
    <numFmt numFmtId="192" formatCode="#,##0.00000000"/>
    <numFmt numFmtId="193" formatCode="0.0%"/>
    <numFmt numFmtId="194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>
      <alignment/>
      <protection/>
    </xf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>
      <alignment/>
      <protection/>
    </xf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>
      <alignment/>
      <protection/>
    </xf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>
      <alignment/>
      <protection/>
    </xf>
    <xf numFmtId="0" fontId="0" fillId="0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 applyNumberFormat="0" applyBorder="0" applyAlignment="0" applyProtection="0"/>
    <xf numFmtId="0" fontId="4" fillId="9" borderId="0">
      <alignment/>
      <protection/>
    </xf>
    <xf numFmtId="0" fontId="0" fillId="0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 applyNumberFormat="0" applyBorder="0" applyAlignment="0" applyProtection="0"/>
    <xf numFmtId="0" fontId="4" fillId="9" borderId="0">
      <alignment/>
      <protection/>
    </xf>
    <xf numFmtId="0" fontId="0" fillId="0" borderId="0" applyNumberFormat="0" applyBorder="0" applyAlignment="0" applyProtection="0"/>
    <xf numFmtId="0" fontId="4" fillId="9" borderId="0">
      <alignment/>
      <protection/>
    </xf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>
      <alignment/>
      <protection/>
    </xf>
    <xf numFmtId="0" fontId="0" fillId="0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 applyNumberFormat="0" applyBorder="0" applyAlignment="0" applyProtection="0"/>
    <xf numFmtId="0" fontId="4" fillId="10" borderId="0">
      <alignment/>
      <protection/>
    </xf>
    <xf numFmtId="0" fontId="0" fillId="0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 applyNumberFormat="0" applyBorder="0" applyAlignment="0" applyProtection="0"/>
    <xf numFmtId="0" fontId="4" fillId="10" borderId="0">
      <alignment/>
      <protection/>
    </xf>
    <xf numFmtId="0" fontId="0" fillId="0" borderId="0" applyNumberFormat="0" applyBorder="0" applyAlignment="0" applyProtection="0"/>
    <xf numFmtId="0" fontId="4" fillId="10" borderId="0">
      <alignment/>
      <protection/>
    </xf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>
      <alignment/>
      <protection/>
    </xf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 applyNumberFormat="0" applyBorder="0" applyAlignment="0" applyProtection="0"/>
    <xf numFmtId="0" fontId="4" fillId="13" borderId="0">
      <alignment/>
      <protection/>
    </xf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 applyNumberFormat="0" applyBorder="0" applyAlignment="0" applyProtection="0"/>
    <xf numFmtId="0" fontId="4" fillId="13" borderId="0">
      <alignment/>
      <protection/>
    </xf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>
      <alignment/>
      <protection/>
    </xf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 applyNumberFormat="0" applyBorder="0" applyAlignment="0" applyProtection="0"/>
    <xf numFmtId="0" fontId="4" fillId="14" borderId="0">
      <alignment/>
      <protection/>
    </xf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4" fillId="14" borderId="0" applyNumberFormat="0" applyBorder="0" applyAlignment="0" applyProtection="0"/>
    <xf numFmtId="0" fontId="4" fillId="14" borderId="0">
      <alignment/>
      <protection/>
    </xf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>
      <alignment/>
      <protection/>
    </xf>
    <xf numFmtId="0" fontId="0" fillId="0" borderId="0" applyNumberFormat="0" applyBorder="0" applyAlignment="0" applyProtection="0"/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4" fillId="15" borderId="0" applyNumberFormat="0" applyBorder="0" applyAlignment="0" applyProtection="0"/>
    <xf numFmtId="0" fontId="4" fillId="15" borderId="0">
      <alignment/>
      <protection/>
    </xf>
    <xf numFmtId="0" fontId="0" fillId="0" borderId="0" applyNumberFormat="0" applyBorder="0" applyAlignment="0" applyProtection="0"/>
    <xf numFmtId="0" fontId="4" fillId="15" borderId="0">
      <alignment/>
      <protection/>
    </xf>
    <xf numFmtId="0" fontId="4" fillId="15" borderId="0">
      <alignment/>
      <protection/>
    </xf>
    <xf numFmtId="0" fontId="4" fillId="15" borderId="0" applyNumberFormat="0" applyBorder="0" applyAlignment="0" applyProtection="0"/>
    <xf numFmtId="0" fontId="4" fillId="15" borderId="0">
      <alignment/>
      <protection/>
    </xf>
    <xf numFmtId="0" fontId="0" fillId="0" borderId="0" applyNumberFormat="0" applyBorder="0" applyAlignment="0" applyProtection="0"/>
    <xf numFmtId="0" fontId="4" fillId="15" borderId="0">
      <alignment/>
      <protection/>
    </xf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35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35" fillId="2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35" fillId="2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36" fillId="26" borderId="1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37" fillId="27" borderId="3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38" fillId="27" borderId="1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0" fillId="0" borderId="0" applyNumberFormat="0" applyFill="0" applyAlignment="0" applyProtection="0"/>
    <xf numFmtId="0" fontId="8" fillId="0" borderId="6">
      <alignment/>
      <protection/>
    </xf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0" fillId="0" borderId="0" applyNumberFormat="0" applyFill="0" applyAlignment="0" applyProtection="0"/>
    <xf numFmtId="0" fontId="10" fillId="0" borderId="10">
      <alignment/>
      <protection/>
    </xf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44" fillId="29" borderId="13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6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34" borderId="15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quotePrefix="1">
      <protection locked="0"/>
    </xf>
    <xf numFmtId="0" fontId="53" fillId="36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</cellStyleXfs>
  <cellXfs count="62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185" fontId="54" fillId="0" borderId="0" xfId="0" applyNumberFormat="1" applyFont="1" applyAlignment="1">
      <alignment/>
    </xf>
    <xf numFmtId="189" fontId="54" fillId="0" borderId="0" xfId="0" applyNumberFormat="1" applyFont="1" applyAlignment="1">
      <alignment/>
    </xf>
    <xf numFmtId="0" fontId="24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37" borderId="19" xfId="0" applyNumberFormat="1" applyFont="1" applyFill="1" applyBorder="1" applyAlignment="1" applyProtection="1">
      <alignment horizontal="center" vertical="center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Font="1" applyFill="1" applyBorder="1" applyAlignment="1">
      <alignment horizontal="left" vertical="center" wrapText="1"/>
    </xf>
    <xf numFmtId="0" fontId="21" fillId="38" borderId="19" xfId="0" applyNumberFormat="1" applyFont="1" applyFill="1" applyBorder="1" applyAlignment="1" applyProtection="1">
      <alignment horizontal="center" vertical="center"/>
      <protection/>
    </xf>
    <xf numFmtId="0" fontId="24" fillId="38" borderId="19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vertical="center" wrapText="1"/>
    </xf>
    <xf numFmtId="0" fontId="26" fillId="38" borderId="19" xfId="0" applyNumberFormat="1" applyFont="1" applyFill="1" applyBorder="1" applyAlignment="1" applyProtection="1">
      <alignment horizontal="center" vertical="center"/>
      <protection/>
    </xf>
    <xf numFmtId="0" fontId="25" fillId="38" borderId="19" xfId="0" applyFont="1" applyFill="1" applyBorder="1" applyAlignment="1">
      <alignment horizontal="center" vertical="center"/>
    </xf>
    <xf numFmtId="3" fontId="22" fillId="38" borderId="19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182" fontId="3" fillId="38" borderId="19" xfId="0" applyNumberFormat="1" applyFont="1" applyFill="1" applyBorder="1" applyAlignment="1" applyProtection="1">
      <alignment horizontal="center" vertical="center" wrapText="1"/>
      <protection/>
    </xf>
    <xf numFmtId="182" fontId="22" fillId="39" borderId="19" xfId="0" applyNumberFormat="1" applyFont="1" applyFill="1" applyBorder="1" applyAlignment="1">
      <alignment horizontal="center" vertical="center" wrapText="1"/>
    </xf>
    <xf numFmtId="182" fontId="3" fillId="38" borderId="19" xfId="0" applyNumberFormat="1" applyFont="1" applyFill="1" applyBorder="1" applyAlignment="1">
      <alignment horizontal="center" vertical="center" wrapText="1"/>
    </xf>
    <xf numFmtId="182" fontId="22" fillId="0" borderId="19" xfId="0" applyNumberFormat="1" applyFont="1" applyFill="1" applyBorder="1" applyAlignment="1">
      <alignment horizontal="center" vertical="center" wrapText="1"/>
    </xf>
    <xf numFmtId="182" fontId="3" fillId="39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182" fontId="54" fillId="0" borderId="0" xfId="0" applyNumberFormat="1" applyFont="1" applyAlignment="1">
      <alignment/>
    </xf>
    <xf numFmtId="187" fontId="54" fillId="0" borderId="0" xfId="0" applyNumberFormat="1" applyFont="1" applyAlignment="1">
      <alignment/>
    </xf>
    <xf numFmtId="4" fontId="54" fillId="0" borderId="0" xfId="0" applyNumberFormat="1" applyFont="1" applyFill="1" applyBorder="1" applyAlignment="1">
      <alignment/>
    </xf>
    <xf numFmtId="182" fontId="22" fillId="0" borderId="19" xfId="0" applyNumberFormat="1" applyFont="1" applyBorder="1" applyAlignment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39" borderId="20" xfId="0" applyNumberFormat="1" applyFont="1" applyFill="1" applyBorder="1" applyAlignment="1" applyProtection="1">
      <alignment horizontal="center" vertical="center" wrapText="1"/>
      <protection/>
    </xf>
    <xf numFmtId="0" fontId="25" fillId="39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23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55" fillId="38" borderId="19" xfId="0" applyFont="1" applyFill="1" applyBorder="1" applyAlignment="1">
      <alignment horizontal="center" vertical="center" wrapText="1"/>
    </xf>
    <xf numFmtId="0" fontId="55" fillId="38" borderId="19" xfId="0" applyFont="1" applyFill="1" applyBorder="1" applyAlignment="1">
      <alignment horizontal="left" vertical="center" wrapText="1"/>
    </xf>
    <xf numFmtId="182" fontId="56" fillId="38" borderId="19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horizontal="left" vertical="center" wrapText="1"/>
    </xf>
    <xf numFmtId="182" fontId="59" fillId="0" borderId="19" xfId="0" applyNumberFormat="1" applyFont="1" applyFill="1" applyBorder="1" applyAlignment="1">
      <alignment horizontal="center" vertical="center" wrapText="1"/>
    </xf>
    <xf numFmtId="4" fontId="3" fillId="38" borderId="19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</cellXfs>
  <cellStyles count="519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3 2" xfId="32"/>
    <cellStyle name="20% - Акцент3 4" xfId="33"/>
    <cellStyle name="20% - Акцент3 4 2" xfId="34"/>
    <cellStyle name="20% - Акцент3 5" xfId="35"/>
    <cellStyle name="20% — акцент4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— акцент5" xfId="44"/>
    <cellStyle name="20% - Акцент5 2" xfId="45"/>
    <cellStyle name="20% - Акцент5 2 2" xfId="46"/>
    <cellStyle name="20% - Акцент5 3" xfId="47"/>
    <cellStyle name="20% - Акцент5 3 2" xfId="48"/>
    <cellStyle name="20% - Акцент5 4" xfId="49"/>
    <cellStyle name="20% - Акцент5 4 2" xfId="50"/>
    <cellStyle name="20% - Акцент5 5" xfId="51"/>
    <cellStyle name="20% — акцент6" xfId="52"/>
    <cellStyle name="20% - Акцент6 2" xfId="53"/>
    <cellStyle name="20% - Акцент6 2 2" xfId="54"/>
    <cellStyle name="20% - Акцент6 3" xfId="55"/>
    <cellStyle name="20% - Акцент6 3 2" xfId="56"/>
    <cellStyle name="20% - Акцент6 4" xfId="57"/>
    <cellStyle name="20% - Акцент6 4 2" xfId="58"/>
    <cellStyle name="20% - Акцент6 5" xfId="59"/>
    <cellStyle name="40% — акцент1" xfId="60"/>
    <cellStyle name="40% - Акцент1 2" xfId="61"/>
    <cellStyle name="40% - Акцент1 2 2" xfId="62"/>
    <cellStyle name="40% - Акцент1 3" xfId="63"/>
    <cellStyle name="40% - Акцент1 3 2" xfId="64"/>
    <cellStyle name="40% - Акцент1 4" xfId="65"/>
    <cellStyle name="40% - Акцент1 4 2" xfId="66"/>
    <cellStyle name="40% - Акцент1 5" xfId="67"/>
    <cellStyle name="40% — акцент2" xfId="68"/>
    <cellStyle name="40% - Акцент2 2" xfId="69"/>
    <cellStyle name="40% - Акцент2 2 2" xfId="70"/>
    <cellStyle name="40% - Акцент2 3" xfId="71"/>
    <cellStyle name="40% - Акцент2 3 2" xfId="72"/>
    <cellStyle name="40% - Акцент2 4" xfId="73"/>
    <cellStyle name="40% - Акцент2 4 2" xfId="74"/>
    <cellStyle name="40% - Акцент2 5" xfId="75"/>
    <cellStyle name="40% — акцент3" xfId="76"/>
    <cellStyle name="40% - Акцент3 2" xfId="77"/>
    <cellStyle name="40% - Акцент3 2 2" xfId="78"/>
    <cellStyle name="40% - Акцент3 3" xfId="79"/>
    <cellStyle name="40% - Акцент3 3 2" xfId="80"/>
    <cellStyle name="40% - Акцент3 4" xfId="81"/>
    <cellStyle name="40% - Акцент3 4 2" xfId="82"/>
    <cellStyle name="40% - Акцент3 5" xfId="83"/>
    <cellStyle name="40% — акцент4" xfId="84"/>
    <cellStyle name="40% - Акцент4 2" xfId="85"/>
    <cellStyle name="40% - Акцент4 2 2" xfId="86"/>
    <cellStyle name="40% - Акцент4 3" xfId="87"/>
    <cellStyle name="40% - Акцент4 3 2" xfId="88"/>
    <cellStyle name="40% - Акцент4 4" xfId="89"/>
    <cellStyle name="40% - Акцент4 4 2" xfId="90"/>
    <cellStyle name="40% - Акцент4 5" xfId="91"/>
    <cellStyle name="40% — акцент5" xfId="92"/>
    <cellStyle name="40% - Акцент5 2" xfId="93"/>
    <cellStyle name="40% - Акцент5 2 2" xfId="94"/>
    <cellStyle name="40% - Акцент5 3" xfId="95"/>
    <cellStyle name="40% - Акцент5 3 2" xfId="96"/>
    <cellStyle name="40% - Акцент5 4" xfId="97"/>
    <cellStyle name="40% - Акцент5 4 2" xfId="98"/>
    <cellStyle name="40% - Акцент5 5" xfId="99"/>
    <cellStyle name="40% — акцент6" xfId="100"/>
    <cellStyle name="40% - Акцент6 2" xfId="101"/>
    <cellStyle name="40% - Акцент6 2 2" xfId="102"/>
    <cellStyle name="40% - Акцент6 3" xfId="103"/>
    <cellStyle name="40% - Акцент6 3 2" xfId="104"/>
    <cellStyle name="40% - Акцент6 4" xfId="105"/>
    <cellStyle name="40% - Акцент6 4 2" xfId="106"/>
    <cellStyle name="40% - Акцент6 5" xfId="107"/>
    <cellStyle name="60% — акцент1" xfId="108"/>
    <cellStyle name="60% - Акцент1 2" xfId="109"/>
    <cellStyle name="60% - Акцент1 2 2" xfId="110"/>
    <cellStyle name="60% - Акцент1 2 3" xfId="111"/>
    <cellStyle name="60% - Акцент1 3" xfId="112"/>
    <cellStyle name="60% - Акцент1 3 2" xfId="113"/>
    <cellStyle name="60% - Акцент1 3 3" xfId="114"/>
    <cellStyle name="60% - Акцент1 4" xfId="115"/>
    <cellStyle name="60% - Акцент1 4 2" xfId="116"/>
    <cellStyle name="60% - Акцент1 4 3" xfId="117"/>
    <cellStyle name="60% - Акцент1 5" xfId="118"/>
    <cellStyle name="60% — акцент2" xfId="119"/>
    <cellStyle name="60% - Акцент2 2" xfId="120"/>
    <cellStyle name="60% — акцент2 2" xfId="121"/>
    <cellStyle name="60% - Акцент2 2 2" xfId="122"/>
    <cellStyle name="60% - Акцент2 2 3" xfId="123"/>
    <cellStyle name="60% - Акцент2 2 4" xfId="124"/>
    <cellStyle name="60% - Акцент2 2 5" xfId="125"/>
    <cellStyle name="60% - Акцент2 3" xfId="126"/>
    <cellStyle name="60% — акцент2 3" xfId="127"/>
    <cellStyle name="60% - Акцент2 3 2" xfId="128"/>
    <cellStyle name="60% - Акцент2 3 3" xfId="129"/>
    <cellStyle name="60% - Акцент2 3 4" xfId="130"/>
    <cellStyle name="60% - Акцент2 4" xfId="131"/>
    <cellStyle name="60% — акцент2 4" xfId="132"/>
    <cellStyle name="60% - Акцент2 4 2" xfId="133"/>
    <cellStyle name="60% - Акцент2 4 3" xfId="134"/>
    <cellStyle name="60% - Акцент2 5" xfId="135"/>
    <cellStyle name="60% — акцент3" xfId="136"/>
    <cellStyle name="60% - Акцент3 2" xfId="137"/>
    <cellStyle name="60% —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3" xfId="143"/>
    <cellStyle name="60% — акцент3 3" xfId="144"/>
    <cellStyle name="60% - Акцент3 3 2" xfId="145"/>
    <cellStyle name="60% - Акцент3 3 3" xfId="146"/>
    <cellStyle name="60% - Акцент3 3 4" xfId="147"/>
    <cellStyle name="60% - Акцент3 4" xfId="148"/>
    <cellStyle name="60% — акцент3 4" xfId="149"/>
    <cellStyle name="60% - Акцент3 4 2" xfId="150"/>
    <cellStyle name="60% - Акцент3 4 3" xfId="151"/>
    <cellStyle name="60% - Акцент3 5" xfId="152"/>
    <cellStyle name="60% — акцент4" xfId="153"/>
    <cellStyle name="60% - Акцент4 2" xfId="154"/>
    <cellStyle name="60% — акцент4 2" xfId="155"/>
    <cellStyle name="60% - Акцент4 2 2" xfId="156"/>
    <cellStyle name="60% - Акцент4 2 3" xfId="157"/>
    <cellStyle name="60% - Акцент4 2 4" xfId="158"/>
    <cellStyle name="60% - Акцент4 2 5" xfId="159"/>
    <cellStyle name="60% - Акцент4 3" xfId="160"/>
    <cellStyle name="60% — акцент4 3" xfId="161"/>
    <cellStyle name="60% - Акцент4 3 2" xfId="162"/>
    <cellStyle name="60% - Акцент4 3 3" xfId="163"/>
    <cellStyle name="60% - Акцент4 3 4" xfId="164"/>
    <cellStyle name="60% - Акцент4 4" xfId="165"/>
    <cellStyle name="60% — акцент4 4" xfId="166"/>
    <cellStyle name="60% - Акцент4 4 2" xfId="167"/>
    <cellStyle name="60% - Акцент4 4 3" xfId="168"/>
    <cellStyle name="60% - Акцент4 5" xfId="169"/>
    <cellStyle name="60% — акцент5" xfId="170"/>
    <cellStyle name="60% - Акцент5 2" xfId="171"/>
    <cellStyle name="60% — акцент5 2" xfId="172"/>
    <cellStyle name="60% - Акцент5 2 2" xfId="173"/>
    <cellStyle name="60% - Акцент5 2 3" xfId="174"/>
    <cellStyle name="60% - Акцент5 2 4" xfId="175"/>
    <cellStyle name="60% - Акцент5 2 5" xfId="176"/>
    <cellStyle name="60% - Акцент5 3" xfId="177"/>
    <cellStyle name="60% — акцент5 3" xfId="178"/>
    <cellStyle name="60% - Акцент5 3 2" xfId="179"/>
    <cellStyle name="60% - Акцент5 3 3" xfId="180"/>
    <cellStyle name="60% - Акцент5 3 4" xfId="181"/>
    <cellStyle name="60% - Акцент5 4" xfId="182"/>
    <cellStyle name="60% — акцент5 4" xfId="183"/>
    <cellStyle name="60% - Акцент5 4 2" xfId="184"/>
    <cellStyle name="60% - Акцент5 4 3" xfId="185"/>
    <cellStyle name="60% - Акцент5 5" xfId="186"/>
    <cellStyle name="60% — акцент6" xfId="187"/>
    <cellStyle name="60% - Акцент6 2" xfId="188"/>
    <cellStyle name="60% — акцент6 2" xfId="189"/>
    <cellStyle name="60% - Акцент6 2 2" xfId="190"/>
    <cellStyle name="60% - Акцент6 2 3" xfId="191"/>
    <cellStyle name="60% - Акцент6 2 4" xfId="192"/>
    <cellStyle name="60% - Акцент6 2 5" xfId="193"/>
    <cellStyle name="60% - Акцент6 3" xfId="194"/>
    <cellStyle name="60% — акцент6 3" xfId="195"/>
    <cellStyle name="60% - Акцент6 3 2" xfId="196"/>
    <cellStyle name="60% - Акцент6 3 3" xfId="197"/>
    <cellStyle name="60% - Акцент6 3 4" xfId="198"/>
    <cellStyle name="60% - Акцент6 4" xfId="199"/>
    <cellStyle name="60% — акцент6 4" xfId="200"/>
    <cellStyle name="60% - Акцент6 4 2" xfId="201"/>
    <cellStyle name="60% - Акцент6 4 3" xfId="202"/>
    <cellStyle name="60% - Акцент6 5" xfId="203"/>
    <cellStyle name="Акцент1" xfId="204"/>
    <cellStyle name="Акцент1 2" xfId="205"/>
    <cellStyle name="Акцент1 2 2" xfId="206"/>
    <cellStyle name="Акцент1 2 3" xfId="207"/>
    <cellStyle name="Акцент1 3" xfId="208"/>
    <cellStyle name="Акцент1 3 2" xfId="209"/>
    <cellStyle name="Акцент1 3 3" xfId="210"/>
    <cellStyle name="Акцент1 4" xfId="211"/>
    <cellStyle name="Акцент1 4 2" xfId="212"/>
    <cellStyle name="Акцент1 4 3" xfId="213"/>
    <cellStyle name="Акцент1 5" xfId="214"/>
    <cellStyle name="Акцент1 6" xfId="215"/>
    <cellStyle name="Акцент1 7" xfId="216"/>
    <cellStyle name="Акцент2" xfId="217"/>
    <cellStyle name="Акцент2 2" xfId="218"/>
    <cellStyle name="Акцент2 2 2" xfId="219"/>
    <cellStyle name="Акцент2 2 3" xfId="220"/>
    <cellStyle name="Акцент2 3" xfId="221"/>
    <cellStyle name="Акцент2 3 2" xfId="222"/>
    <cellStyle name="Акцент2 3 3" xfId="223"/>
    <cellStyle name="Акцент2 4" xfId="224"/>
    <cellStyle name="Акцент2 4 2" xfId="225"/>
    <cellStyle name="Акцент2 4 3" xfId="226"/>
    <cellStyle name="Акцент2 5" xfId="227"/>
    <cellStyle name="Акцент2 6" xfId="228"/>
    <cellStyle name="Акцент2 7" xfId="229"/>
    <cellStyle name="Акцент3" xfId="230"/>
    <cellStyle name="Акцент3 2" xfId="231"/>
    <cellStyle name="Акцент3 2 2" xfId="232"/>
    <cellStyle name="Акцент3 2 3" xfId="233"/>
    <cellStyle name="Акцент3 3" xfId="234"/>
    <cellStyle name="Акцент3 3 2" xfId="235"/>
    <cellStyle name="Акцент3 3 3" xfId="236"/>
    <cellStyle name="Акцент3 4" xfId="237"/>
    <cellStyle name="Акцент3 4 2" xfId="238"/>
    <cellStyle name="Акцент3 4 3" xfId="239"/>
    <cellStyle name="Акцент3 5" xfId="240"/>
    <cellStyle name="Акцент3 6" xfId="241"/>
    <cellStyle name="Акцент3 7" xfId="242"/>
    <cellStyle name="Акцент4" xfId="243"/>
    <cellStyle name="Акцент4 2" xfId="244"/>
    <cellStyle name="Акцент4 2 2" xfId="245"/>
    <cellStyle name="Акцент4 2 3" xfId="246"/>
    <cellStyle name="Акцент4 3" xfId="247"/>
    <cellStyle name="Акцент4 3 2" xfId="248"/>
    <cellStyle name="Акцент4 3 3" xfId="249"/>
    <cellStyle name="Акцент4 4" xfId="250"/>
    <cellStyle name="Акцент4 4 2" xfId="251"/>
    <cellStyle name="Акцент4 4 3" xfId="252"/>
    <cellStyle name="Акцент4 5" xfId="253"/>
    <cellStyle name="Акцент4 6" xfId="254"/>
    <cellStyle name="Акцент4 7" xfId="255"/>
    <cellStyle name="Акцент5" xfId="256"/>
    <cellStyle name="Акцент5 2" xfId="257"/>
    <cellStyle name="Акцент5 2 2" xfId="258"/>
    <cellStyle name="Акцент5 2 3" xfId="259"/>
    <cellStyle name="Акцент5 3" xfId="260"/>
    <cellStyle name="Акцент5 3 2" xfId="261"/>
    <cellStyle name="Акцент5 3 3" xfId="262"/>
    <cellStyle name="Акцент5 4" xfId="263"/>
    <cellStyle name="Акцент5 4 2" xfId="264"/>
    <cellStyle name="Акцент5 4 3" xfId="265"/>
    <cellStyle name="Акцент5 5" xfId="266"/>
    <cellStyle name="Акцент5 6" xfId="267"/>
    <cellStyle name="Акцент5 7" xfId="268"/>
    <cellStyle name="Акцент6" xfId="269"/>
    <cellStyle name="Акцент6 2" xfId="270"/>
    <cellStyle name="Акцент6 2 2" xfId="271"/>
    <cellStyle name="Акцент6 2 3" xfId="272"/>
    <cellStyle name="Акцент6 3" xfId="273"/>
    <cellStyle name="Акцент6 3 2" xfId="274"/>
    <cellStyle name="Акцент6 3 3" xfId="275"/>
    <cellStyle name="Акцент6 4" xfId="276"/>
    <cellStyle name="Акцент6 4 2" xfId="277"/>
    <cellStyle name="Акцент6 4 3" xfId="278"/>
    <cellStyle name="Акцент6 5" xfId="279"/>
    <cellStyle name="Акцент6 6" xfId="280"/>
    <cellStyle name="Акцент6 7" xfId="281"/>
    <cellStyle name="Ввод " xfId="282"/>
    <cellStyle name="Ввод  2" xfId="283"/>
    <cellStyle name="Ввод  2 2" xfId="284"/>
    <cellStyle name="Ввод  2 3" xfId="285"/>
    <cellStyle name="Ввод  3" xfId="286"/>
    <cellStyle name="Ввод  3 2" xfId="287"/>
    <cellStyle name="Ввод  3 3" xfId="288"/>
    <cellStyle name="Ввод  4" xfId="289"/>
    <cellStyle name="Ввод  4 2" xfId="290"/>
    <cellStyle name="Ввод  4 3" xfId="291"/>
    <cellStyle name="Ввод  5" xfId="292"/>
    <cellStyle name="Ввод  6" xfId="293"/>
    <cellStyle name="Ввод  7" xfId="294"/>
    <cellStyle name="Вывод" xfId="295"/>
    <cellStyle name="Вывод 2" xfId="296"/>
    <cellStyle name="Вывод 2 2" xfId="297"/>
    <cellStyle name="Вывод 2 3" xfId="298"/>
    <cellStyle name="Вывод 3" xfId="299"/>
    <cellStyle name="Вывод 3 2" xfId="300"/>
    <cellStyle name="Вывод 3 3" xfId="301"/>
    <cellStyle name="Вывод 4" xfId="302"/>
    <cellStyle name="Вывод 4 2" xfId="303"/>
    <cellStyle name="Вывод 4 3" xfId="304"/>
    <cellStyle name="Вывод 5" xfId="305"/>
    <cellStyle name="Вывод 6" xfId="306"/>
    <cellStyle name="Вывод 7" xfId="307"/>
    <cellStyle name="Вычисление" xfId="308"/>
    <cellStyle name="Вычисление 2" xfId="309"/>
    <cellStyle name="Вычисление 2 2" xfId="310"/>
    <cellStyle name="Вычисление 2 3" xfId="311"/>
    <cellStyle name="Вычисление 3" xfId="312"/>
    <cellStyle name="Вычисление 3 2" xfId="313"/>
    <cellStyle name="Вычисление 3 3" xfId="314"/>
    <cellStyle name="Вычисление 4" xfId="315"/>
    <cellStyle name="Вычисление 4 2" xfId="316"/>
    <cellStyle name="Вычисление 4 3" xfId="317"/>
    <cellStyle name="Вычисление 5" xfId="318"/>
    <cellStyle name="Вычисление 6" xfId="319"/>
    <cellStyle name="Вычисление 7" xfId="320"/>
    <cellStyle name="Hyperlink" xfId="321"/>
    <cellStyle name="Currency" xfId="322"/>
    <cellStyle name="Currency [0]" xfId="323"/>
    <cellStyle name="Заголовок 1" xfId="324"/>
    <cellStyle name="Заголовок 1 2" xfId="325"/>
    <cellStyle name="Заголовок 1 3" xfId="326"/>
    <cellStyle name="Заголовок 1 4" xfId="327"/>
    <cellStyle name="Заголовок 1 5" xfId="328"/>
    <cellStyle name="Заголовок 1 6" xfId="329"/>
    <cellStyle name="Заголовок 1 7" xfId="330"/>
    <cellStyle name="Заголовок 2" xfId="331"/>
    <cellStyle name="Заголовок 2 2" xfId="332"/>
    <cellStyle name="Заголовок 2 2 2" xfId="333"/>
    <cellStyle name="Заголовок 2 2 3" xfId="334"/>
    <cellStyle name="Заголовок 2 3" xfId="335"/>
    <cellStyle name="Заголовок 2 3 2" xfId="336"/>
    <cellStyle name="Заголовок 2 3 3" xfId="337"/>
    <cellStyle name="Заголовок 2 4" xfId="338"/>
    <cellStyle name="Заголовок 2 4 2" xfId="339"/>
    <cellStyle name="Заголовок 2 4 3" xfId="340"/>
    <cellStyle name="Заголовок 2 5" xfId="341"/>
    <cellStyle name="Заголовок 2 6" xfId="342"/>
    <cellStyle name="Заголовок 2 7" xfId="343"/>
    <cellStyle name="Заголовок 3" xfId="344"/>
    <cellStyle name="Заголовок 3 2" xfId="345"/>
    <cellStyle name="Заголовок 3 3" xfId="346"/>
    <cellStyle name="Заголовок 3 4" xfId="347"/>
    <cellStyle name="Заголовок 3 5" xfId="348"/>
    <cellStyle name="Заголовок 3 6" xfId="349"/>
    <cellStyle name="Заголовок 3 7" xfId="350"/>
    <cellStyle name="Заголовок 4" xfId="351"/>
    <cellStyle name="Заголовок 4 2" xfId="352"/>
    <cellStyle name="Заголовок 4 3" xfId="353"/>
    <cellStyle name="Заголовок 4 4" xfId="354"/>
    <cellStyle name="Заголовок 4 5" xfId="355"/>
    <cellStyle name="Заголовок 4 6" xfId="356"/>
    <cellStyle name="Заголовок 4 7" xfId="357"/>
    <cellStyle name="Итог" xfId="358"/>
    <cellStyle name="Итог 2" xfId="359"/>
    <cellStyle name="Итог 2 2" xfId="360"/>
    <cellStyle name="Итог 2 3" xfId="361"/>
    <cellStyle name="Итог 3" xfId="362"/>
    <cellStyle name="Итог 3 2" xfId="363"/>
    <cellStyle name="Итог 3 3" xfId="364"/>
    <cellStyle name="Итог 4" xfId="365"/>
    <cellStyle name="Итог 4 2" xfId="366"/>
    <cellStyle name="Итог 4 3" xfId="367"/>
    <cellStyle name="Итог 5" xfId="368"/>
    <cellStyle name="Итог 6" xfId="369"/>
    <cellStyle name="Итог 7" xfId="370"/>
    <cellStyle name="Контрольная ячейка" xfId="371"/>
    <cellStyle name="Контрольная ячейка 2" xfId="372"/>
    <cellStyle name="Контрольная ячейка 2 2" xfId="373"/>
    <cellStyle name="Контрольная ячейка 2 3" xfId="374"/>
    <cellStyle name="Контрольная ячейка 3" xfId="375"/>
    <cellStyle name="Контрольная ячейка 3 2" xfId="376"/>
    <cellStyle name="Контрольная ячейка 3 3" xfId="377"/>
    <cellStyle name="Контрольная ячейка 4" xfId="378"/>
    <cellStyle name="Контрольная ячейка 4 2" xfId="379"/>
    <cellStyle name="Контрольная ячейка 4 3" xfId="380"/>
    <cellStyle name="Контрольная ячейка 5" xfId="381"/>
    <cellStyle name="Контрольная ячейка 6" xfId="382"/>
    <cellStyle name="Контрольная ячейка 7" xfId="383"/>
    <cellStyle name="Название" xfId="384"/>
    <cellStyle name="Название 2" xfId="385"/>
    <cellStyle name="Название 3" xfId="386"/>
    <cellStyle name="Название 4" xfId="387"/>
    <cellStyle name="Название 5" xfId="388"/>
    <cellStyle name="Название 6" xfId="389"/>
    <cellStyle name="Название 7" xfId="390"/>
    <cellStyle name="Нейтральный" xfId="391"/>
    <cellStyle name="Нейтральный 2" xfId="392"/>
    <cellStyle name="Нейтральный 2 2" xfId="393"/>
    <cellStyle name="Нейтральный 2 3" xfId="394"/>
    <cellStyle name="Нейтральный 3" xfId="395"/>
    <cellStyle name="Нейтральный 3 2" xfId="396"/>
    <cellStyle name="Нейтральный 3 3" xfId="397"/>
    <cellStyle name="Нейтральный 4" xfId="398"/>
    <cellStyle name="Нейтральный 4 2" xfId="399"/>
    <cellStyle name="Нейтральный 4 3" xfId="400"/>
    <cellStyle name="Нейтральный 5" xfId="401"/>
    <cellStyle name="Нейтральный 6" xfId="402"/>
    <cellStyle name="Нейтральный 7" xfId="403"/>
    <cellStyle name="Обычный 10" xfId="404"/>
    <cellStyle name="Обычный 11" xfId="405"/>
    <cellStyle name="Обычный 12" xfId="406"/>
    <cellStyle name="Обычный 13" xfId="407"/>
    <cellStyle name="Обычный 14" xfId="408"/>
    <cellStyle name="Обычный 14 2" xfId="409"/>
    <cellStyle name="Обычный 15" xfId="410"/>
    <cellStyle name="Обычный 16" xfId="411"/>
    <cellStyle name="Обычный 17" xfId="412"/>
    <cellStyle name="Обычный 18" xfId="413"/>
    <cellStyle name="Обычный 19" xfId="414"/>
    <cellStyle name="Обычный 2" xfId="415"/>
    <cellStyle name="Обычный 2 2" xfId="416"/>
    <cellStyle name="Обычный 2 2 2" xfId="417"/>
    <cellStyle name="Обычный 2 3" xfId="418"/>
    <cellStyle name="Обычный 2 4" xfId="419"/>
    <cellStyle name="Обычный 2 6 2" xfId="420"/>
    <cellStyle name="Обычный 20" xfId="421"/>
    <cellStyle name="Обычный 21" xfId="422"/>
    <cellStyle name="Обычный 22" xfId="423"/>
    <cellStyle name="Обычный 23" xfId="424"/>
    <cellStyle name="Обычный 24" xfId="425"/>
    <cellStyle name="Обычный 25" xfId="426"/>
    <cellStyle name="Обычный 26" xfId="427"/>
    <cellStyle name="Обычный 27" xfId="428"/>
    <cellStyle name="Обычный 28" xfId="429"/>
    <cellStyle name="Обычный 29" xfId="430"/>
    <cellStyle name="Обычный 3" xfId="431"/>
    <cellStyle name="Обычный 3 2" xfId="432"/>
    <cellStyle name="Обычный 3 3" xfId="433"/>
    <cellStyle name="Обычный 30" xfId="434"/>
    <cellStyle name="Обычный 31" xfId="435"/>
    <cellStyle name="Обычный 32" xfId="436"/>
    <cellStyle name="Обычный 33" xfId="437"/>
    <cellStyle name="Обычный 34" xfId="438"/>
    <cellStyle name="Обычный 35" xfId="439"/>
    <cellStyle name="Обычный 4" xfId="440"/>
    <cellStyle name="Обычный 4 2" xfId="441"/>
    <cellStyle name="Обычный 4 3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Followed Hyperlink" xfId="448"/>
    <cellStyle name="Плохой" xfId="449"/>
    <cellStyle name="Плохой 2" xfId="450"/>
    <cellStyle name="Плохой 2 2" xfId="451"/>
    <cellStyle name="Плохой 2 3" xfId="452"/>
    <cellStyle name="Плохой 3" xfId="453"/>
    <cellStyle name="Плохой 3 2" xfId="454"/>
    <cellStyle name="Плохой 3 3" xfId="455"/>
    <cellStyle name="Плохой 4" xfId="456"/>
    <cellStyle name="Плохой 4 2" xfId="457"/>
    <cellStyle name="Плохой 4 3" xfId="458"/>
    <cellStyle name="Плохой 5" xfId="459"/>
    <cellStyle name="Плохой 6" xfId="460"/>
    <cellStyle name="Плохой 7" xfId="461"/>
    <cellStyle name="Пояснение" xfId="462"/>
    <cellStyle name="Пояснение 2" xfId="463"/>
    <cellStyle name="Пояснение 2 2" xfId="464"/>
    <cellStyle name="Пояснение 2 3" xfId="465"/>
    <cellStyle name="Пояснение 3" xfId="466"/>
    <cellStyle name="Пояснение 3 2" xfId="467"/>
    <cellStyle name="Пояснение 3 3" xfId="468"/>
    <cellStyle name="Пояснение 4" xfId="469"/>
    <cellStyle name="Пояснение 4 2" xfId="470"/>
    <cellStyle name="Пояснение 4 3" xfId="471"/>
    <cellStyle name="Пояснение 5" xfId="472"/>
    <cellStyle name="Пояснение 6" xfId="473"/>
    <cellStyle name="Пояснение 7" xfId="474"/>
    <cellStyle name="Примечание" xfId="475"/>
    <cellStyle name="Примечание 2" xfId="476"/>
    <cellStyle name="Примечание 2 2" xfId="477"/>
    <cellStyle name="Примечание 2 3" xfId="478"/>
    <cellStyle name="Примечание 3" xfId="479"/>
    <cellStyle name="Примечание 3 2" xfId="480"/>
    <cellStyle name="Примечание 3 3" xfId="481"/>
    <cellStyle name="Примечание 4" xfId="482"/>
    <cellStyle name="Примечание 4 2" xfId="483"/>
    <cellStyle name="Примечание 4 3" xfId="484"/>
    <cellStyle name="Примечание 5" xfId="485"/>
    <cellStyle name="Примечание 6" xfId="486"/>
    <cellStyle name="Примечание 7" xfId="487"/>
    <cellStyle name="Percent" xfId="488"/>
    <cellStyle name="Связанная ячейка" xfId="489"/>
    <cellStyle name="Связанная ячейка 2" xfId="490"/>
    <cellStyle name="Связанная ячейка 2 2" xfId="491"/>
    <cellStyle name="Связанная ячейка 2 3" xfId="492"/>
    <cellStyle name="Связанная ячейка 3" xfId="493"/>
    <cellStyle name="Связанная ячейка 3 2" xfId="494"/>
    <cellStyle name="Связанная ячейка 3 3" xfId="495"/>
    <cellStyle name="Связанная ячейка 4" xfId="496"/>
    <cellStyle name="Связанная ячейка 4 2" xfId="497"/>
    <cellStyle name="Связанная ячейка 4 3" xfId="498"/>
    <cellStyle name="Связанная ячейка 5" xfId="499"/>
    <cellStyle name="Связанная ячейка 6" xfId="500"/>
    <cellStyle name="Связанная ячейка 7" xfId="501"/>
    <cellStyle name="Текст предупреждения" xfId="502"/>
    <cellStyle name="Текст предупреждения 2" xfId="503"/>
    <cellStyle name="Текст предупреждения 2 2" xfId="504"/>
    <cellStyle name="Текст предупреждения 2 3" xfId="505"/>
    <cellStyle name="Текст предупреждения 3" xfId="506"/>
    <cellStyle name="Текст предупреждения 3 2" xfId="507"/>
    <cellStyle name="Текст предупреждения 3 3" xfId="508"/>
    <cellStyle name="Текст предупреждения 4" xfId="509"/>
    <cellStyle name="Текст предупреждения 4 2" xfId="510"/>
    <cellStyle name="Текст предупреждения 4 3" xfId="511"/>
    <cellStyle name="Текст предупреждения 5" xfId="512"/>
    <cellStyle name="Текст предупреждения 6" xfId="513"/>
    <cellStyle name="Текст предупреждения 7" xfId="514"/>
    <cellStyle name="Comma" xfId="515"/>
    <cellStyle name="Comma [0]" xfId="516"/>
    <cellStyle name="Финансовый 2" xfId="517"/>
    <cellStyle name="Финансовый 2 2" xfId="518"/>
    <cellStyle name="Финансовый 3" xfId="519"/>
    <cellStyle name="Хороший" xfId="520"/>
    <cellStyle name="Хороший 2" xfId="521"/>
    <cellStyle name="Хороший 2 2" xfId="522"/>
    <cellStyle name="Хороший 2 3" xfId="523"/>
    <cellStyle name="Хороший 3" xfId="524"/>
    <cellStyle name="Хороший 3 2" xfId="525"/>
    <cellStyle name="Хороший 3 3" xfId="526"/>
    <cellStyle name="Хороший 4" xfId="527"/>
    <cellStyle name="Хороший 4 2" xfId="528"/>
    <cellStyle name="Хороший 4 3" xfId="529"/>
    <cellStyle name="Хороший 5" xfId="530"/>
    <cellStyle name="Хороший 6" xfId="531"/>
    <cellStyle name="Хороший 7" xfId="5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3;&#1054;&#1057;&#1044;&#1054;&#1061;\BUDJET\&#1041;&#1070;&#1044;&#1046;&#1045;&#1058;%202023\&#1048;&#1089;&#1087;&#1086;&#1083;&#1085;&#1077;&#1085;&#1080;&#1077;%20&#1076;&#1083;&#1103;%20&#1043;&#1083;&#1072;&#1074;&#1099;%202023%20&#1075;&#1086;&#1076;\&#1052;&#1072;&#1075;&#1076;&#1077;&#1077;&#1074;&#1091;-&#1057;&#1072;&#1083;&#1072;&#1093;&#1086;&#1074;&#1091;%202023%20&#1075;&#1086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мес 2023"/>
      <sheetName val="2 мес 2023"/>
      <sheetName val="3 мес 2023"/>
      <sheetName val="4 мес 2023"/>
      <sheetName val="5 мес 2023"/>
      <sheetName val="6 мес 2023"/>
      <sheetName val="7 мес 2023"/>
      <sheetName val="8 мес 2023 "/>
      <sheetName val="9 мес 2023 "/>
      <sheetName val="10 мес 2023 "/>
      <sheetName val="11 мес 2023  "/>
      <sheetName val="12 мес 2023   "/>
      <sheetName val="4 мес"/>
      <sheetName val="5 мес"/>
      <sheetName val="6 мес"/>
      <sheetName val="8 мес"/>
      <sheetName val="9 мес"/>
      <sheetName val="10 мес"/>
      <sheetName val="11 мес"/>
      <sheetName val="12 мес"/>
    </sheetNames>
    <sheetDataSet>
      <sheetData sheetId="6">
        <row r="25">
          <cell r="H25">
            <v>24750.45278</v>
          </cell>
        </row>
        <row r="26">
          <cell r="H26">
            <v>324.69332</v>
          </cell>
        </row>
      </sheetData>
      <sheetData sheetId="10">
        <row r="25">
          <cell r="J25">
            <v>35753.69541</v>
          </cell>
        </row>
        <row r="26">
          <cell r="J26">
            <v>535.74246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70"/>
  <sheetViews>
    <sheetView zoomScale="70" zoomScaleNormal="70" zoomScalePageLayoutView="0" workbookViewId="0" topLeftCell="A25">
      <selection activeCell="F8" sqref="F8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44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45</v>
      </c>
      <c r="D5" s="50" t="s">
        <v>46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C10+C11+C12+C13+C14+C15+C16+C17+C18</f>
        <v>6285899.9</v>
      </c>
      <c r="D9" s="33">
        <f>D10+D11+D12+D13+D14+D15+D16+D17+D18</f>
        <v>216324.89626000004</v>
      </c>
      <c r="E9" s="33">
        <f>D9/C9*100</f>
        <v>3.4414308166122725</v>
      </c>
    </row>
    <row r="10" spans="1:5" ht="18.75">
      <c r="A10" s="23">
        <v>1</v>
      </c>
      <c r="B10" s="6" t="s">
        <v>2</v>
      </c>
      <c r="C10" s="42">
        <v>4164705.9</v>
      </c>
      <c r="D10" s="34">
        <v>223360.52947</v>
      </c>
      <c r="E10" s="37">
        <f>D10/C10*100</f>
        <v>5.363176532345298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398.08672</v>
      </c>
      <c r="E11" s="37">
        <f aca="true" t="shared" si="0" ref="E11:E18">D11/C11*100</f>
        <v>0.7237940363636364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8718.290570000003</v>
      </c>
      <c r="E12" s="37">
        <f t="shared" si="0"/>
        <v>1.0677950815455692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0</v>
      </c>
      <c r="E13" s="37">
        <f>D13/C13*100</f>
        <v>0</v>
      </c>
    </row>
    <row r="14" spans="1:6" ht="31.5">
      <c r="A14" s="23">
        <v>5</v>
      </c>
      <c r="B14" s="6" t="s">
        <v>19</v>
      </c>
      <c r="C14" s="42">
        <v>207283</v>
      </c>
      <c r="D14" s="34">
        <v>-8067.02265</v>
      </c>
      <c r="E14" s="37">
        <f t="shared" si="0"/>
        <v>-3.8917917291818434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-8667.135980000001</v>
      </c>
      <c r="E15" s="37">
        <f t="shared" si="0"/>
        <v>-2.021880849237287</v>
      </c>
    </row>
    <row r="16" spans="1:5" ht="18.75">
      <c r="A16" s="23">
        <v>7</v>
      </c>
      <c r="B16" s="6" t="s">
        <v>6</v>
      </c>
      <c r="C16" s="42">
        <v>522045</v>
      </c>
      <c r="D16" s="34">
        <v>2092.61337</v>
      </c>
      <c r="E16" s="37">
        <f t="shared" si="0"/>
        <v>0.4008492313880987</v>
      </c>
    </row>
    <row r="17" spans="1:5" ht="18.75">
      <c r="A17" s="23">
        <v>8</v>
      </c>
      <c r="B17" s="6" t="s">
        <v>7</v>
      </c>
      <c r="C17" s="42">
        <v>81238</v>
      </c>
      <c r="D17" s="34">
        <v>4420.45863</v>
      </c>
      <c r="E17" s="37">
        <f t="shared" si="0"/>
        <v>5.44136811590635</v>
      </c>
    </row>
    <row r="18" spans="1:5" ht="18.75">
      <c r="A18" s="23">
        <v>9</v>
      </c>
      <c r="B18" s="6" t="s">
        <v>8</v>
      </c>
      <c r="C18" s="42">
        <v>10318</v>
      </c>
      <c r="D18" s="42">
        <v>-5930.92387</v>
      </c>
      <c r="E18" s="37">
        <f t="shared" si="0"/>
        <v>-57.481332331847256</v>
      </c>
    </row>
    <row r="19" spans="1:5" ht="18.75">
      <c r="A19" s="26"/>
      <c r="B19" s="25" t="s">
        <v>9</v>
      </c>
      <c r="C19" s="35">
        <f>C20+C21+C22+C23+C24</f>
        <v>891509</v>
      </c>
      <c r="D19" s="35">
        <f>D20+D21+D22+D23+D24</f>
        <v>66516.0593</v>
      </c>
      <c r="E19" s="35">
        <f aca="true" t="shared" si="1" ref="E19:E29">D19/C19*100</f>
        <v>7.461064251734979</v>
      </c>
    </row>
    <row r="20" spans="1:5" ht="18.75">
      <c r="A20" s="23">
        <v>1</v>
      </c>
      <c r="B20" s="6" t="s">
        <v>10</v>
      </c>
      <c r="C20" s="42">
        <v>495000</v>
      </c>
      <c r="D20" s="34">
        <v>41481.406689999996</v>
      </c>
      <c r="E20" s="38">
        <f t="shared" si="1"/>
        <v>8.380082159595958</v>
      </c>
    </row>
    <row r="21" spans="1:5" ht="18.75">
      <c r="A21" s="23">
        <v>2</v>
      </c>
      <c r="B21" s="6" t="s">
        <v>11</v>
      </c>
      <c r="C21" s="42">
        <v>39728</v>
      </c>
      <c r="D21" s="34">
        <v>6589.735519999999</v>
      </c>
      <c r="E21" s="38">
        <f t="shared" si="1"/>
        <v>16.58713129279098</v>
      </c>
    </row>
    <row r="22" spans="1:5" ht="18.75">
      <c r="A22" s="23">
        <v>3</v>
      </c>
      <c r="B22" s="6" t="s">
        <v>12</v>
      </c>
      <c r="C22" s="42">
        <v>25000</v>
      </c>
      <c r="D22" s="34">
        <v>107.232</v>
      </c>
      <c r="E22" s="38">
        <f t="shared" si="1"/>
        <v>0.42892800000000003</v>
      </c>
    </row>
    <row r="23" spans="1:5" ht="18.75">
      <c r="A23" s="23">
        <v>4</v>
      </c>
      <c r="B23" s="6" t="s">
        <v>13</v>
      </c>
      <c r="C23" s="42">
        <v>151000</v>
      </c>
      <c r="D23" s="34">
        <v>11767.197999999999</v>
      </c>
      <c r="E23" s="38">
        <f t="shared" si="1"/>
        <v>7.792846357615893</v>
      </c>
    </row>
    <row r="24" spans="1:5" ht="18.75">
      <c r="A24" s="23">
        <v>5</v>
      </c>
      <c r="B24" s="6" t="s">
        <v>14</v>
      </c>
      <c r="C24" s="36">
        <v>180781</v>
      </c>
      <c r="D24" s="36">
        <v>6570.4870900000005</v>
      </c>
      <c r="E24" s="38">
        <f t="shared" si="1"/>
        <v>3.634500909940757</v>
      </c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282840.95556000003</v>
      </c>
      <c r="E25" s="35">
        <f t="shared" si="1"/>
        <v>3.9407111884067243</v>
      </c>
    </row>
    <row r="26" spans="1:5" ht="18.75">
      <c r="A26" s="27"/>
      <c r="B26" s="25" t="s">
        <v>16</v>
      </c>
      <c r="C26" s="35">
        <v>7930238.895</v>
      </c>
      <c r="D26" s="35">
        <v>469372.88016000006</v>
      </c>
      <c r="E26" s="35">
        <f t="shared" si="1"/>
        <v>5.918773524665679</v>
      </c>
    </row>
    <row r="27" spans="1:7" ht="28.5" customHeight="1">
      <c r="A27" s="27"/>
      <c r="B27" s="28" t="s">
        <v>18</v>
      </c>
      <c r="C27" s="35">
        <f>C25+C26</f>
        <v>15107647.795</v>
      </c>
      <c r="D27" s="35">
        <f>D25+D26</f>
        <v>752213.8357200001</v>
      </c>
      <c r="E27" s="35">
        <f>D27/C27*100</f>
        <v>4.979026820898958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15287241.51802</v>
      </c>
      <c r="D29" s="35">
        <f>SUM(D30:D40)</f>
        <v>509532.84700999997</v>
      </c>
      <c r="E29" s="35">
        <f t="shared" si="1"/>
        <v>3.33305944312702</v>
      </c>
    </row>
    <row r="30" spans="1:5" ht="18.75">
      <c r="A30" s="5">
        <v>1</v>
      </c>
      <c r="B30" s="6" t="s">
        <v>25</v>
      </c>
      <c r="C30" s="36">
        <v>757174.5578300001</v>
      </c>
      <c r="D30" s="36">
        <v>13685.493440000002</v>
      </c>
      <c r="E30" s="36">
        <f>D30/C30*100</f>
        <v>1.8074423260102002</v>
      </c>
    </row>
    <row r="31" spans="1:5" ht="18.75">
      <c r="A31" s="5">
        <v>2</v>
      </c>
      <c r="B31" s="6" t="s">
        <v>33</v>
      </c>
      <c r="C31" s="36">
        <v>97243.15</v>
      </c>
      <c r="D31" s="36">
        <v>1737.3015000000003</v>
      </c>
      <c r="E31" s="36">
        <f aca="true" t="shared" si="2" ref="E31:E40">D31/C31*100</f>
        <v>1.7865541171794623</v>
      </c>
    </row>
    <row r="32" spans="1:5" ht="18.75">
      <c r="A32" s="5">
        <v>3</v>
      </c>
      <c r="B32" s="6" t="s">
        <v>38</v>
      </c>
      <c r="C32" s="36">
        <v>838347.20551</v>
      </c>
      <c r="D32" s="36">
        <v>51495.76977</v>
      </c>
      <c r="E32" s="36">
        <f t="shared" si="2"/>
        <v>6.142534910541399</v>
      </c>
    </row>
    <row r="33" spans="1:5" ht="18.75">
      <c r="A33" s="5">
        <v>4</v>
      </c>
      <c r="B33" s="6" t="s">
        <v>26</v>
      </c>
      <c r="C33" s="36">
        <v>717148.9370599999</v>
      </c>
      <c r="D33" s="36">
        <v>30098.125</v>
      </c>
      <c r="E33" s="36">
        <f t="shared" si="2"/>
        <v>4.196914119874356</v>
      </c>
    </row>
    <row r="34" spans="1:5" ht="18.75">
      <c r="A34" s="5">
        <v>5</v>
      </c>
      <c r="B34" s="6" t="s">
        <v>27</v>
      </c>
      <c r="C34" s="36">
        <v>20547.95492</v>
      </c>
      <c r="D34" s="36">
        <v>0</v>
      </c>
      <c r="E34" s="36">
        <f t="shared" si="2"/>
        <v>0</v>
      </c>
    </row>
    <row r="35" spans="1:5" ht="18.75">
      <c r="A35" s="5">
        <v>6</v>
      </c>
      <c r="B35" s="6" t="s">
        <v>28</v>
      </c>
      <c r="C35" s="36">
        <v>10995461.223380001</v>
      </c>
      <c r="D35" s="36">
        <v>348152.45051999995</v>
      </c>
      <c r="E35" s="36">
        <f t="shared" si="2"/>
        <v>3.166328755538806</v>
      </c>
    </row>
    <row r="36" spans="1:5" ht="18.75">
      <c r="A36" s="5">
        <v>7</v>
      </c>
      <c r="B36" s="6" t="s">
        <v>34</v>
      </c>
      <c r="C36" s="36">
        <v>486988.40679000004</v>
      </c>
      <c r="D36" s="36">
        <v>13123.60124</v>
      </c>
      <c r="E36" s="36">
        <f t="shared" si="2"/>
        <v>2.6948488007147122</v>
      </c>
    </row>
    <row r="37" spans="1:5" ht="18.75">
      <c r="A37" s="5">
        <v>8</v>
      </c>
      <c r="B37" s="6" t="s">
        <v>31</v>
      </c>
      <c r="C37" s="36">
        <v>9636.5</v>
      </c>
      <c r="D37" s="36">
        <v>270.28084</v>
      </c>
      <c r="E37" s="36">
        <f t="shared" si="2"/>
        <v>2.8047614797903804</v>
      </c>
    </row>
    <row r="38" spans="1:5" ht="18.75">
      <c r="A38" s="5">
        <v>9</v>
      </c>
      <c r="B38" s="6" t="s">
        <v>29</v>
      </c>
      <c r="C38" s="36">
        <v>566670.51</v>
      </c>
      <c r="D38" s="36">
        <v>11296.13594</v>
      </c>
      <c r="E38" s="36">
        <f t="shared" si="2"/>
        <v>1.9934222340244951</v>
      </c>
    </row>
    <row r="39" spans="1:5" ht="18.75">
      <c r="A39" s="5">
        <v>10</v>
      </c>
      <c r="B39" s="6" t="s">
        <v>35</v>
      </c>
      <c r="C39" s="36">
        <v>792118.67253</v>
      </c>
      <c r="D39" s="36">
        <v>39181.65576000001</v>
      </c>
      <c r="E39" s="36">
        <f t="shared" si="2"/>
        <v>4.946437588051691</v>
      </c>
    </row>
    <row r="40" spans="1:5" ht="18.75">
      <c r="A40" s="5">
        <v>11</v>
      </c>
      <c r="B40" s="6" t="s">
        <v>17</v>
      </c>
      <c r="C40" s="36">
        <v>5904.4</v>
      </c>
      <c r="D40" s="36">
        <v>492.033</v>
      </c>
      <c r="E40" s="36">
        <f t="shared" si="2"/>
        <v>8.333327687826028</v>
      </c>
    </row>
    <row r="41" spans="1:5" ht="27" customHeight="1">
      <c r="A41" s="30"/>
      <c r="B41" s="25" t="s">
        <v>21</v>
      </c>
      <c r="C41" s="35">
        <f>C27-C29</f>
        <v>-179593.72302000038</v>
      </c>
      <c r="D41" s="35">
        <f>D27-D29</f>
        <v>242680.98871000012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D4:E4"/>
    <mergeCell ref="B5:B6"/>
    <mergeCell ref="C5:C6"/>
    <mergeCell ref="A1:E1"/>
    <mergeCell ref="A2:E2"/>
    <mergeCell ref="A28:E28"/>
    <mergeCell ref="A8:E8"/>
    <mergeCell ref="D5:D6"/>
    <mergeCell ref="E5:E6"/>
    <mergeCell ref="A3:E3"/>
    <mergeCell ref="A5:A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70"/>
  <sheetViews>
    <sheetView zoomScale="70" zoomScaleNormal="70" zoomScalePageLayoutView="0" workbookViewId="0" topLeftCell="A22">
      <selection activeCell="F14" sqref="F14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70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66</v>
      </c>
      <c r="D5" s="50" t="s">
        <v>71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5805063.50659</v>
      </c>
      <c r="E9" s="33">
        <f>D9/C9*100</f>
        <v>92.35055598944552</v>
      </c>
    </row>
    <row r="10" spans="1:5" ht="18.75">
      <c r="A10" s="23">
        <v>1</v>
      </c>
      <c r="B10" s="6" t="s">
        <v>2</v>
      </c>
      <c r="C10" s="42">
        <v>4164705.9</v>
      </c>
      <c r="D10" s="34">
        <v>4185771.4019800005</v>
      </c>
      <c r="E10" s="37">
        <f>D10/C10*100</f>
        <v>100.50581007364772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53874.413210000006</v>
      </c>
      <c r="E11" s="37">
        <f aca="true" t="shared" si="0" ref="E11:E29">D11/C11*100</f>
        <v>97.95347856363638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763563.7735400002</v>
      </c>
      <c r="E12" s="37">
        <f t="shared" si="0"/>
        <v>93.51943884939669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302.74621999999994</v>
      </c>
      <c r="E13" s="37">
        <f>D13/C13*100</f>
        <v>181.28516167664668</v>
      </c>
    </row>
    <row r="14" spans="1:6" ht="31.5">
      <c r="A14" s="23">
        <v>5</v>
      </c>
      <c r="B14" s="6" t="s">
        <v>19</v>
      </c>
      <c r="C14" s="42">
        <v>207283</v>
      </c>
      <c r="D14" s="34">
        <v>98396.13776000001</v>
      </c>
      <c r="E14" s="37">
        <f t="shared" si="0"/>
        <v>47.469468195655224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177990.20082000003</v>
      </c>
      <c r="E15" s="37">
        <f t="shared" si="0"/>
        <v>41.52178749938764</v>
      </c>
    </row>
    <row r="16" spans="1:5" ht="18.75">
      <c r="A16" s="23">
        <v>7</v>
      </c>
      <c r="B16" s="6" t="s">
        <v>6</v>
      </c>
      <c r="C16" s="42">
        <v>522045</v>
      </c>
      <c r="D16" s="34">
        <v>459470.59335000004</v>
      </c>
      <c r="E16" s="37">
        <f t="shared" si="0"/>
        <v>88.01359908628568</v>
      </c>
    </row>
    <row r="17" spans="1:5" ht="18.75">
      <c r="A17" s="23">
        <v>8</v>
      </c>
      <c r="B17" s="6" t="s">
        <v>7</v>
      </c>
      <c r="C17" s="42">
        <v>81238</v>
      </c>
      <c r="D17" s="34">
        <v>62376.74671000002</v>
      </c>
      <c r="E17" s="37">
        <f t="shared" si="0"/>
        <v>76.78272078337727</v>
      </c>
    </row>
    <row r="18" spans="1:5" ht="18.75">
      <c r="A18" s="23">
        <v>9</v>
      </c>
      <c r="B18" s="6" t="s">
        <v>8</v>
      </c>
      <c r="C18" s="42">
        <v>10318</v>
      </c>
      <c r="D18" s="34">
        <v>3317.4930000000013</v>
      </c>
      <c r="E18" s="37">
        <f t="shared" si="0"/>
        <v>32.15248110098858</v>
      </c>
    </row>
    <row r="19" spans="1:5" ht="18.75">
      <c r="A19" s="26"/>
      <c r="B19" s="25" t="s">
        <v>9</v>
      </c>
      <c r="C19" s="35">
        <f>SUM(C20:C24)</f>
        <v>891509</v>
      </c>
      <c r="D19" s="35">
        <f>SUM(D20:D24)</f>
        <v>787086.0960099999</v>
      </c>
      <c r="E19" s="35">
        <f t="shared" si="0"/>
        <v>88.28694898312858</v>
      </c>
    </row>
    <row r="20" spans="1:5" ht="18.75">
      <c r="A20" s="23">
        <v>1</v>
      </c>
      <c r="B20" s="6" t="s">
        <v>10</v>
      </c>
      <c r="C20" s="42">
        <v>495000</v>
      </c>
      <c r="D20" s="34">
        <v>458022.2886699999</v>
      </c>
      <c r="E20" s="38">
        <f t="shared" si="0"/>
        <v>92.52975528686868</v>
      </c>
    </row>
    <row r="21" spans="1:5" ht="18.75">
      <c r="A21" s="23">
        <v>2</v>
      </c>
      <c r="B21" s="6" t="s">
        <v>11</v>
      </c>
      <c r="C21" s="42">
        <v>39728</v>
      </c>
      <c r="D21" s="34">
        <v>34980.411510000005</v>
      </c>
      <c r="E21" s="38">
        <f t="shared" si="0"/>
        <v>88.04976719190498</v>
      </c>
    </row>
    <row r="22" spans="1:5" ht="18.75">
      <c r="A22" s="23">
        <v>3</v>
      </c>
      <c r="B22" s="6" t="s">
        <v>12</v>
      </c>
      <c r="C22" s="42">
        <v>25000</v>
      </c>
      <c r="D22" s="34">
        <v>1081.67432</v>
      </c>
      <c r="E22" s="38">
        <f t="shared" si="0"/>
        <v>4.32669728</v>
      </c>
    </row>
    <row r="23" spans="1:5" ht="18.75">
      <c r="A23" s="23">
        <v>4</v>
      </c>
      <c r="B23" s="6" t="s">
        <v>13</v>
      </c>
      <c r="C23" s="42">
        <v>151000</v>
      </c>
      <c r="D23" s="34">
        <v>120806.019</v>
      </c>
      <c r="E23" s="38">
        <f t="shared" si="0"/>
        <v>80.00398609271522</v>
      </c>
    </row>
    <row r="24" spans="1:5" ht="18.75">
      <c r="A24" s="23">
        <v>5</v>
      </c>
      <c r="B24" s="6" t="s">
        <v>14</v>
      </c>
      <c r="C24" s="36">
        <v>180781</v>
      </c>
      <c r="D24" s="34">
        <v>172195.70251</v>
      </c>
      <c r="E24" s="38"/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6592149.6026</v>
      </c>
      <c r="E25" s="35">
        <f t="shared" si="0"/>
        <v>91.84581364174473</v>
      </c>
    </row>
    <row r="26" spans="1:5" ht="18.75">
      <c r="A26" s="27"/>
      <c r="B26" s="25" t="s">
        <v>16</v>
      </c>
      <c r="C26" s="35">
        <v>8931979.0443</v>
      </c>
      <c r="D26" s="35">
        <v>8475354.68308</v>
      </c>
      <c r="E26" s="35">
        <f t="shared" si="0"/>
        <v>94.88775825653782</v>
      </c>
    </row>
    <row r="27" spans="1:7" ht="28.5" customHeight="1">
      <c r="A27" s="27"/>
      <c r="B27" s="28" t="s">
        <v>18</v>
      </c>
      <c r="C27" s="58">
        <f>C26+C25</f>
        <v>16109387.9443</v>
      </c>
      <c r="D27" s="35">
        <f>D26+D25</f>
        <v>15067504.28568</v>
      </c>
      <c r="E27" s="35">
        <f>D27/C27*100</f>
        <v>93.53244417340728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52" t="s">
        <v>0</v>
      </c>
      <c r="B29" s="53" t="s">
        <v>20</v>
      </c>
      <c r="C29" s="35">
        <f>SUM(C30:C40)</f>
        <v>16395753.81365</v>
      </c>
      <c r="D29" s="35">
        <f>SUM(D30:D40)</f>
        <v>14536724.13858</v>
      </c>
      <c r="E29" s="35">
        <f t="shared" si="0"/>
        <v>88.66151751118453</v>
      </c>
    </row>
    <row r="30" spans="1:5" ht="18.75">
      <c r="A30" s="55">
        <v>1</v>
      </c>
      <c r="B30" s="56" t="s">
        <v>25</v>
      </c>
      <c r="C30" s="36">
        <v>898332.3001000001</v>
      </c>
      <c r="D30" s="36">
        <v>618098.1910700001</v>
      </c>
      <c r="E30" s="36">
        <f>D30/C30*100</f>
        <v>68.80507257739646</v>
      </c>
    </row>
    <row r="31" spans="1:5" ht="18.75">
      <c r="A31" s="55">
        <v>2</v>
      </c>
      <c r="B31" s="56" t="s">
        <v>33</v>
      </c>
      <c r="C31" s="36">
        <v>111844.93526999999</v>
      </c>
      <c r="D31" s="36">
        <v>91286.16687999999</v>
      </c>
      <c r="E31" s="36">
        <f aca="true" t="shared" si="1" ref="E31:E40">D31/C31*100</f>
        <v>81.61850749846654</v>
      </c>
    </row>
    <row r="32" spans="1:5" ht="18.75">
      <c r="A32" s="55">
        <v>3</v>
      </c>
      <c r="B32" s="56" t="s">
        <v>38</v>
      </c>
      <c r="C32" s="36">
        <v>1199892.8840599998</v>
      </c>
      <c r="D32" s="36">
        <v>1000060.13318</v>
      </c>
      <c r="E32" s="36">
        <f t="shared" si="1"/>
        <v>83.34578415001191</v>
      </c>
    </row>
    <row r="33" spans="1:5" ht="18.75">
      <c r="A33" s="55">
        <v>4</v>
      </c>
      <c r="B33" s="56" t="s">
        <v>26</v>
      </c>
      <c r="C33" s="36">
        <v>804097.80187</v>
      </c>
      <c r="D33" s="36">
        <v>698637.3081600001</v>
      </c>
      <c r="E33" s="36">
        <f t="shared" si="1"/>
        <v>86.88461857938896</v>
      </c>
    </row>
    <row r="34" spans="1:5" ht="18.75">
      <c r="A34" s="55">
        <v>5</v>
      </c>
      <c r="B34" s="56" t="s">
        <v>27</v>
      </c>
      <c r="C34" s="36">
        <v>23381.122799999997</v>
      </c>
      <c r="D34" s="36">
        <v>5056.114509999999</v>
      </c>
      <c r="E34" s="36">
        <f t="shared" si="1"/>
        <v>21.62477205756774</v>
      </c>
    </row>
    <row r="35" spans="1:5" ht="18.75">
      <c r="A35" s="55">
        <v>6</v>
      </c>
      <c r="B35" s="56" t="s">
        <v>28</v>
      </c>
      <c r="C35" s="36">
        <v>11269814.85165</v>
      </c>
      <c r="D35" s="36">
        <v>10419640.63617</v>
      </c>
      <c r="E35" s="36">
        <f t="shared" si="1"/>
        <v>92.45618293937166</v>
      </c>
    </row>
    <row r="36" spans="1:5" ht="18.75">
      <c r="A36" s="55">
        <v>7</v>
      </c>
      <c r="B36" s="56" t="s">
        <v>34</v>
      </c>
      <c r="C36" s="36">
        <v>584819.70779</v>
      </c>
      <c r="D36" s="36">
        <v>564404.7178300001</v>
      </c>
      <c r="E36" s="36">
        <f t="shared" si="1"/>
        <v>96.50918228505893</v>
      </c>
    </row>
    <row r="37" spans="1:5" ht="18.75">
      <c r="A37" s="55">
        <v>8</v>
      </c>
      <c r="B37" s="56" t="s">
        <v>31</v>
      </c>
      <c r="C37" s="36">
        <v>9644.1</v>
      </c>
      <c r="D37" s="36">
        <v>7396.70042</v>
      </c>
      <c r="E37" s="36">
        <f t="shared" si="1"/>
        <v>76.69663752968135</v>
      </c>
    </row>
    <row r="38" spans="1:5" ht="18.75">
      <c r="A38" s="55">
        <v>9</v>
      </c>
      <c r="B38" s="56" t="s">
        <v>29</v>
      </c>
      <c r="C38" s="36">
        <v>587429.9293</v>
      </c>
      <c r="D38" s="36">
        <v>279299.71784</v>
      </c>
      <c r="E38" s="36">
        <f t="shared" si="1"/>
        <v>47.546048287465084</v>
      </c>
    </row>
    <row r="39" spans="1:5" ht="18.75">
      <c r="A39" s="55">
        <v>10</v>
      </c>
      <c r="B39" s="56" t="s">
        <v>35</v>
      </c>
      <c r="C39" s="36">
        <v>900591.7808099998</v>
      </c>
      <c r="D39" s="36">
        <v>847924.12252</v>
      </c>
      <c r="E39" s="36">
        <f t="shared" si="1"/>
        <v>94.15188330470549</v>
      </c>
    </row>
    <row r="40" spans="1:5" ht="18.75">
      <c r="A40" s="55">
        <v>11</v>
      </c>
      <c r="B40" s="56" t="s">
        <v>17</v>
      </c>
      <c r="C40" s="36">
        <v>5904.4</v>
      </c>
      <c r="D40" s="36">
        <v>4920.33</v>
      </c>
      <c r="E40" s="36">
        <f t="shared" si="1"/>
        <v>83.33327687826029</v>
      </c>
    </row>
    <row r="41" spans="1:5" s="8" customFormat="1" ht="27" customHeight="1">
      <c r="A41" s="30"/>
      <c r="B41" s="25" t="s">
        <v>21</v>
      </c>
      <c r="C41" s="35">
        <f>C27-C29</f>
        <v>-286365.8693500012</v>
      </c>
      <c r="D41" s="35">
        <f>D27-D29</f>
        <v>530780.1470999997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5.75">
      <c r="A50" s="11"/>
      <c r="B50" s="12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horizontalDpi="1200" verticalDpi="12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G70"/>
  <sheetViews>
    <sheetView zoomScale="70" zoomScaleNormal="70" zoomScalePageLayoutView="0" workbookViewId="0" topLeftCell="A32">
      <selection activeCell="N12" sqref="N12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2.125" style="8" customWidth="1"/>
    <col min="4" max="4" width="22.1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72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73</v>
      </c>
      <c r="D5" s="50" t="s">
        <v>74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6575861.704649998</v>
      </c>
      <c r="E9" s="33">
        <f>D9/C9*100</f>
        <v>104.6128924937223</v>
      </c>
    </row>
    <row r="10" spans="1:5" ht="18.75">
      <c r="A10" s="23">
        <v>1</v>
      </c>
      <c r="B10" s="6" t="s">
        <v>2</v>
      </c>
      <c r="C10" s="42">
        <v>4164705.9</v>
      </c>
      <c r="D10" s="34">
        <v>4723509.975189999</v>
      </c>
      <c r="E10" s="37">
        <f>D10/C10*100</f>
        <v>113.41761191804682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59335.95405</v>
      </c>
      <c r="E11" s="37">
        <f aca="true" t="shared" si="0" ref="E11:E17">D11/C11*100</f>
        <v>107.88355281818183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786764.85755</v>
      </c>
      <c r="E12" s="37">
        <f t="shared" si="0"/>
        <v>96.36105134137439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352.97721999999993</v>
      </c>
      <c r="E13" s="37">
        <f>D13/C13*100</f>
        <v>211.36360479041915</v>
      </c>
    </row>
    <row r="14" spans="1:6" ht="31.5">
      <c r="A14" s="23">
        <v>5</v>
      </c>
      <c r="B14" s="6" t="s">
        <v>19</v>
      </c>
      <c r="C14" s="42">
        <v>207283</v>
      </c>
      <c r="D14" s="34">
        <v>98200.43611000001</v>
      </c>
      <c r="E14" s="37">
        <f t="shared" si="0"/>
        <v>47.37505541216598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327570.81042999995</v>
      </c>
      <c r="E15" s="37">
        <f t="shared" si="0"/>
        <v>76.41614829926259</v>
      </c>
    </row>
    <row r="16" spans="1:5" ht="18.75">
      <c r="A16" s="23">
        <v>7</v>
      </c>
      <c r="B16" s="6" t="s">
        <v>6</v>
      </c>
      <c r="C16" s="42">
        <v>522045</v>
      </c>
      <c r="D16" s="34">
        <v>504504.49424</v>
      </c>
      <c r="E16" s="37">
        <f t="shared" si="0"/>
        <v>96.64003950617285</v>
      </c>
    </row>
    <row r="17" spans="1:5" ht="18.75">
      <c r="A17" s="23">
        <v>8</v>
      </c>
      <c r="B17" s="6" t="s">
        <v>7</v>
      </c>
      <c r="C17" s="42">
        <v>81238</v>
      </c>
      <c r="D17" s="34">
        <v>70349.65432</v>
      </c>
      <c r="E17" s="37">
        <f t="shared" si="0"/>
        <v>86.59697964006992</v>
      </c>
    </row>
    <row r="18" spans="1:5" ht="18.75">
      <c r="A18" s="23">
        <v>9</v>
      </c>
      <c r="B18" s="6" t="s">
        <v>8</v>
      </c>
      <c r="C18" s="42">
        <v>10318</v>
      </c>
      <c r="D18" s="34">
        <v>5272.545540000001</v>
      </c>
      <c r="E18" s="34"/>
    </row>
    <row r="19" spans="1:5" ht="18.75">
      <c r="A19" s="26"/>
      <c r="B19" s="25" t="s">
        <v>9</v>
      </c>
      <c r="C19" s="35">
        <f>SUM(C20:C24)</f>
        <v>891509</v>
      </c>
      <c r="D19" s="35">
        <f>SUM(D20:D24)</f>
        <v>886825.7326800001</v>
      </c>
      <c r="E19" s="35">
        <f aca="true" t="shared" si="1" ref="E19:E29">D19/C19*100</f>
        <v>99.47468087029971</v>
      </c>
    </row>
    <row r="20" spans="1:5" ht="18.75">
      <c r="A20" s="23">
        <v>2</v>
      </c>
      <c r="B20" s="6" t="s">
        <v>10</v>
      </c>
      <c r="C20" s="42">
        <v>495000</v>
      </c>
      <c r="D20" s="34">
        <v>533062.3872000001</v>
      </c>
      <c r="E20" s="38">
        <f t="shared" si="1"/>
        <v>107.68937115151518</v>
      </c>
    </row>
    <row r="21" spans="1:5" ht="18.75">
      <c r="A21" s="23">
        <v>4</v>
      </c>
      <c r="B21" s="6" t="s">
        <v>11</v>
      </c>
      <c r="C21" s="42">
        <v>39728</v>
      </c>
      <c r="D21" s="34">
        <f>'[1]11 мес 2023  '!$J$25+'[1]11 мес 2023  '!$J$26</f>
        <v>36289.43787</v>
      </c>
      <c r="E21" s="38">
        <f t="shared" si="1"/>
        <v>91.34473889951671</v>
      </c>
    </row>
    <row r="22" spans="1:5" ht="18.75">
      <c r="A22" s="23">
        <v>11</v>
      </c>
      <c r="B22" s="6" t="s">
        <v>12</v>
      </c>
      <c r="C22" s="42">
        <v>25000</v>
      </c>
      <c r="D22" s="34">
        <v>1081.67432</v>
      </c>
      <c r="E22" s="38">
        <f t="shared" si="1"/>
        <v>4.32669728</v>
      </c>
    </row>
    <row r="23" spans="1:5" ht="18.75">
      <c r="A23" s="23">
        <v>12</v>
      </c>
      <c r="B23" s="6" t="s">
        <v>13</v>
      </c>
      <c r="C23" s="42">
        <v>151000</v>
      </c>
      <c r="D23" s="34">
        <v>136625.721</v>
      </c>
      <c r="E23" s="38">
        <f t="shared" si="1"/>
        <v>90.48060993377483</v>
      </c>
    </row>
    <row r="24" spans="1:5" ht="18.75">
      <c r="A24" s="23">
        <v>14</v>
      </c>
      <c r="B24" s="6" t="s">
        <v>14</v>
      </c>
      <c r="C24" s="36">
        <v>180781</v>
      </c>
      <c r="D24" s="34">
        <v>179766.51229</v>
      </c>
      <c r="E24" s="38"/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7462687.437329998</v>
      </c>
      <c r="E25" s="35">
        <f t="shared" si="1"/>
        <v>103.97467305130125</v>
      </c>
    </row>
    <row r="26" spans="1:5" ht="18.75">
      <c r="A26" s="27"/>
      <c r="B26" s="25" t="s">
        <v>16</v>
      </c>
      <c r="C26" s="35">
        <v>9026175.05349</v>
      </c>
      <c r="D26" s="35">
        <v>8694901.10312</v>
      </c>
      <c r="E26" s="35">
        <f t="shared" si="1"/>
        <v>96.32985236374391</v>
      </c>
    </row>
    <row r="27" spans="1:7" ht="28.5" customHeight="1">
      <c r="A27" s="27"/>
      <c r="B27" s="28" t="s">
        <v>18</v>
      </c>
      <c r="C27" s="35">
        <f>C26+C25</f>
        <v>16203583.95349</v>
      </c>
      <c r="D27" s="35">
        <f>D26+D25</f>
        <v>16157588.540449997</v>
      </c>
      <c r="E27" s="35">
        <f>D27/C27*100</f>
        <v>99.71614049600369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52" t="s">
        <v>0</v>
      </c>
      <c r="B29" s="53" t="s">
        <v>20</v>
      </c>
      <c r="C29" s="35">
        <f>SUM(C30:C40)</f>
        <v>16489949.822840003</v>
      </c>
      <c r="D29" s="35">
        <f>SUM(D30:D40)</f>
        <v>13946121.233209997</v>
      </c>
      <c r="E29" s="35">
        <f t="shared" si="1"/>
        <v>84.57346070206603</v>
      </c>
    </row>
    <row r="30" spans="1:5" ht="18.75">
      <c r="A30" s="55">
        <v>1</v>
      </c>
      <c r="B30" s="56" t="s">
        <v>25</v>
      </c>
      <c r="C30" s="36">
        <v>898332.3000999999</v>
      </c>
      <c r="D30" s="36">
        <v>621257.0644200001</v>
      </c>
      <c r="E30" s="36">
        <f>D30/C30*100</f>
        <v>69.15671008944501</v>
      </c>
    </row>
    <row r="31" spans="1:5" ht="18.75">
      <c r="A31" s="55">
        <v>2</v>
      </c>
      <c r="B31" s="56" t="s">
        <v>33</v>
      </c>
      <c r="C31" s="36">
        <v>111844.93526999999</v>
      </c>
      <c r="D31" s="36">
        <v>90430.74299999999</v>
      </c>
      <c r="E31" s="36">
        <f aca="true" t="shared" si="2" ref="E31:E40">D31/C31*100</f>
        <v>80.85367726459411</v>
      </c>
    </row>
    <row r="32" spans="1:5" ht="18.75">
      <c r="A32" s="55">
        <v>3</v>
      </c>
      <c r="B32" s="56" t="s">
        <v>38</v>
      </c>
      <c r="C32" s="36">
        <v>1199892.8840599998</v>
      </c>
      <c r="D32" s="36">
        <v>1072079.55412</v>
      </c>
      <c r="E32" s="36">
        <f t="shared" si="2"/>
        <v>89.34793833366808</v>
      </c>
    </row>
    <row r="33" spans="1:5" ht="18.75">
      <c r="A33" s="55">
        <v>4</v>
      </c>
      <c r="B33" s="56" t="s">
        <v>26</v>
      </c>
      <c r="C33" s="36">
        <v>804097.80187</v>
      </c>
      <c r="D33" s="36">
        <v>724367.4796699999</v>
      </c>
      <c r="E33" s="36">
        <f t="shared" si="2"/>
        <v>90.08449942101817</v>
      </c>
    </row>
    <row r="34" spans="1:5" ht="18.75">
      <c r="A34" s="55">
        <v>5</v>
      </c>
      <c r="B34" s="56" t="s">
        <v>27</v>
      </c>
      <c r="C34" s="36">
        <v>23381.122799999997</v>
      </c>
      <c r="D34" s="36">
        <v>5796.6316799999995</v>
      </c>
      <c r="E34" s="36">
        <f t="shared" si="2"/>
        <v>24.791930351608265</v>
      </c>
    </row>
    <row r="35" spans="1:5" ht="18.75">
      <c r="A35" s="55">
        <v>6</v>
      </c>
      <c r="B35" s="56" t="s">
        <v>28</v>
      </c>
      <c r="C35" s="36">
        <v>11360844.551650003</v>
      </c>
      <c r="D35" s="36">
        <v>9902499.297009999</v>
      </c>
      <c r="E35" s="36">
        <f t="shared" si="2"/>
        <v>87.16340807226167</v>
      </c>
    </row>
    <row r="36" spans="1:5" ht="18.75">
      <c r="A36" s="55">
        <v>7</v>
      </c>
      <c r="B36" s="56" t="s">
        <v>34</v>
      </c>
      <c r="C36" s="36">
        <v>584819.70779</v>
      </c>
      <c r="D36" s="36">
        <v>459174.78280000004</v>
      </c>
      <c r="E36" s="36">
        <f t="shared" si="2"/>
        <v>78.5156137325117</v>
      </c>
    </row>
    <row r="37" spans="1:5" ht="18.75">
      <c r="A37" s="55">
        <v>8</v>
      </c>
      <c r="B37" s="56" t="s">
        <v>31</v>
      </c>
      <c r="C37" s="36">
        <v>9644.1</v>
      </c>
      <c r="D37" s="36">
        <v>8093.3578</v>
      </c>
      <c r="E37" s="36">
        <f t="shared" si="2"/>
        <v>83.9203015315063</v>
      </c>
    </row>
    <row r="38" spans="1:5" ht="18.75">
      <c r="A38" s="55">
        <v>9</v>
      </c>
      <c r="B38" s="56" t="s">
        <v>29</v>
      </c>
      <c r="C38" s="36">
        <v>587429.9293</v>
      </c>
      <c r="D38" s="36">
        <v>304243.24486999994</v>
      </c>
      <c r="E38" s="36">
        <f t="shared" si="2"/>
        <v>51.792261458748925</v>
      </c>
    </row>
    <row r="39" spans="1:5" ht="18.75">
      <c r="A39" s="55">
        <v>10</v>
      </c>
      <c r="B39" s="56" t="s">
        <v>35</v>
      </c>
      <c r="C39" s="36">
        <v>903758.0899999999</v>
      </c>
      <c r="D39" s="36">
        <v>752766.7148399998</v>
      </c>
      <c r="E39" s="36">
        <f t="shared" si="2"/>
        <v>83.29294345127244</v>
      </c>
    </row>
    <row r="40" spans="1:5" ht="18.75">
      <c r="A40" s="55">
        <v>11</v>
      </c>
      <c r="B40" s="56" t="s">
        <v>17</v>
      </c>
      <c r="C40" s="36">
        <v>5904.4</v>
      </c>
      <c r="D40" s="36">
        <v>5412.363</v>
      </c>
      <c r="E40" s="36">
        <f t="shared" si="2"/>
        <v>91.66660456608632</v>
      </c>
    </row>
    <row r="41" spans="1:5" s="8" customFormat="1" ht="27" customHeight="1">
      <c r="A41" s="30"/>
      <c r="B41" s="25" t="s">
        <v>21</v>
      </c>
      <c r="C41" s="35">
        <f>C27-C29</f>
        <v>-286365.8693500031</v>
      </c>
      <c r="D41" s="35">
        <f>D27-D29</f>
        <v>2211467.30724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5.75">
      <c r="A50" s="11"/>
      <c r="B50" s="12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horizontalDpi="1200" verticalDpi="12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G70"/>
  <sheetViews>
    <sheetView tabSelected="1" zoomScale="70" zoomScaleNormal="70" zoomScalePageLayoutView="0" workbookViewId="0" topLeftCell="A1">
      <selection activeCell="H8" sqref="H8:H9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2.125" style="8" customWidth="1"/>
    <col min="4" max="4" width="22.125" style="20" customWidth="1"/>
    <col min="5" max="5" width="13.625" style="20" customWidth="1"/>
    <col min="6" max="6" width="25.25390625" style="8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75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76</v>
      </c>
      <c r="D5" s="50" t="s">
        <v>77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7590602.172030002</v>
      </c>
      <c r="D9" s="33">
        <f>SUM(D10:D18)</f>
        <v>7588843.841980001</v>
      </c>
      <c r="E9" s="33">
        <f>D9/C9*100</f>
        <v>99.97683543399917</v>
      </c>
    </row>
    <row r="10" spans="1:5" ht="18.75">
      <c r="A10" s="23">
        <v>1</v>
      </c>
      <c r="B10" s="6" t="s">
        <v>2</v>
      </c>
      <c r="C10" s="42">
        <v>5644116.964020001</v>
      </c>
      <c r="D10" s="34">
        <v>5644211.216560001</v>
      </c>
      <c r="E10" s="37">
        <f>D10/C10*100</f>
        <v>100.0016699253506</v>
      </c>
    </row>
    <row r="11" spans="1:6" ht="18.75" customHeight="1">
      <c r="A11" s="23">
        <v>2</v>
      </c>
      <c r="B11" s="6" t="s">
        <v>24</v>
      </c>
      <c r="C11" s="42">
        <v>64042.7</v>
      </c>
      <c r="D11" s="34">
        <v>65700.67091</v>
      </c>
      <c r="E11" s="37">
        <f aca="true" t="shared" si="0" ref="E11:E17">D11/C11*100</f>
        <v>102.5888522969831</v>
      </c>
      <c r="F11" s="59"/>
    </row>
    <row r="12" spans="1:7" ht="18.75">
      <c r="A12" s="23">
        <v>3</v>
      </c>
      <c r="B12" s="6" t="s">
        <v>3</v>
      </c>
      <c r="C12" s="42">
        <v>780773.49834</v>
      </c>
      <c r="D12" s="34">
        <v>779838.71835</v>
      </c>
      <c r="E12" s="37">
        <f t="shared" si="0"/>
        <v>99.88027513843804</v>
      </c>
      <c r="G12" s="3"/>
    </row>
    <row r="13" spans="1:5" ht="18.75">
      <c r="A13" s="23">
        <v>4</v>
      </c>
      <c r="B13" s="6" t="s">
        <v>4</v>
      </c>
      <c r="C13" s="42">
        <v>346.2</v>
      </c>
      <c r="D13" s="34">
        <v>346.23362</v>
      </c>
      <c r="E13" s="37">
        <f>D13/C13*100</f>
        <v>100.0097111496245</v>
      </c>
    </row>
    <row r="14" spans="1:6" ht="31.5">
      <c r="A14" s="23">
        <v>5</v>
      </c>
      <c r="B14" s="6" t="s">
        <v>19</v>
      </c>
      <c r="C14" s="42">
        <v>85034.13</v>
      </c>
      <c r="D14" s="34">
        <v>85035.94907000002</v>
      </c>
      <c r="E14" s="37">
        <f t="shared" si="0"/>
        <v>100.00213922339185</v>
      </c>
      <c r="F14" s="60"/>
    </row>
    <row r="15" spans="1:5" ht="18.75">
      <c r="A15" s="23">
        <v>6</v>
      </c>
      <c r="B15" s="6" t="s">
        <v>5</v>
      </c>
      <c r="C15" s="42">
        <v>409088.67</v>
      </c>
      <c r="D15" s="34">
        <v>410010.08241000003</v>
      </c>
      <c r="E15" s="37">
        <f t="shared" si="0"/>
        <v>100.22523537745498</v>
      </c>
    </row>
    <row r="16" spans="1:5" ht="18.75">
      <c r="A16" s="23">
        <v>7</v>
      </c>
      <c r="B16" s="6" t="s">
        <v>6</v>
      </c>
      <c r="C16" s="42">
        <v>520730.36967</v>
      </c>
      <c r="D16" s="34">
        <v>520731.7966200001</v>
      </c>
      <c r="E16" s="37">
        <f t="shared" si="0"/>
        <v>100.00027402857279</v>
      </c>
    </row>
    <row r="17" spans="1:5" ht="18.75">
      <c r="A17" s="23">
        <v>8</v>
      </c>
      <c r="B17" s="6" t="s">
        <v>7</v>
      </c>
      <c r="C17" s="42">
        <v>76681.20000000001</v>
      </c>
      <c r="D17" s="34">
        <v>76723.57223</v>
      </c>
      <c r="E17" s="37">
        <f t="shared" si="0"/>
        <v>100.0552576511583</v>
      </c>
    </row>
    <row r="18" spans="1:5" ht="18.75">
      <c r="A18" s="23">
        <v>9</v>
      </c>
      <c r="B18" s="6" t="s">
        <v>8</v>
      </c>
      <c r="C18" s="42">
        <v>9788.44</v>
      </c>
      <c r="D18" s="34">
        <v>6245.60221</v>
      </c>
      <c r="E18" s="34"/>
    </row>
    <row r="19" spans="1:5" ht="18.75">
      <c r="A19" s="26"/>
      <c r="B19" s="25" t="s">
        <v>9</v>
      </c>
      <c r="C19" s="35">
        <f>SUM(C20:C24)</f>
        <v>1003882.6699999999</v>
      </c>
      <c r="D19" s="35">
        <f>SUM(D20:D24)</f>
        <v>1005640.99927</v>
      </c>
      <c r="E19" s="35">
        <f aca="true" t="shared" si="1" ref="E19:E29">D19/C19*100</f>
        <v>100.17515286622091</v>
      </c>
    </row>
    <row r="20" spans="1:5" ht="18.75">
      <c r="A20" s="23">
        <v>1</v>
      </c>
      <c r="B20" s="6" t="s">
        <v>10</v>
      </c>
      <c r="C20" s="42">
        <v>581944.02</v>
      </c>
      <c r="D20" s="34">
        <v>581994.89744</v>
      </c>
      <c r="E20" s="38">
        <f t="shared" si="1"/>
        <v>100.00874266909727</v>
      </c>
    </row>
    <row r="21" spans="1:5" ht="18.75">
      <c r="A21" s="23">
        <v>2</v>
      </c>
      <c r="B21" s="6" t="s">
        <v>11</v>
      </c>
      <c r="C21" s="42">
        <v>37815.21</v>
      </c>
      <c r="D21" s="34">
        <v>37841.25594</v>
      </c>
      <c r="E21" s="38">
        <f t="shared" si="1"/>
        <v>100.06887688842664</v>
      </c>
    </row>
    <row r="22" spans="1:5" ht="18.75">
      <c r="A22" s="23">
        <v>3</v>
      </c>
      <c r="B22" s="6" t="s">
        <v>12</v>
      </c>
      <c r="C22" s="42">
        <v>2001.2</v>
      </c>
      <c r="D22" s="34">
        <v>2001.1993200000002</v>
      </c>
      <c r="E22" s="38">
        <f t="shared" si="1"/>
        <v>99.99996602038777</v>
      </c>
    </row>
    <row r="23" spans="1:5" ht="18.75">
      <c r="A23" s="23">
        <v>4</v>
      </c>
      <c r="B23" s="6" t="s">
        <v>13</v>
      </c>
      <c r="C23" s="42">
        <v>179211.92</v>
      </c>
      <c r="D23" s="34">
        <v>179211.91726</v>
      </c>
      <c r="E23" s="38">
        <f t="shared" si="1"/>
        <v>99.99999847108383</v>
      </c>
    </row>
    <row r="24" spans="1:5" ht="18.75">
      <c r="A24" s="23">
        <v>5</v>
      </c>
      <c r="B24" s="6" t="s">
        <v>14</v>
      </c>
      <c r="C24" s="36">
        <v>202910.32</v>
      </c>
      <c r="D24" s="34">
        <v>204591.72931000002</v>
      </c>
      <c r="E24" s="38"/>
    </row>
    <row r="25" spans="1:5" ht="18.75">
      <c r="A25" s="29"/>
      <c r="B25" s="25" t="s">
        <v>15</v>
      </c>
      <c r="C25" s="35">
        <f>C9+C19</f>
        <v>8594484.842030002</v>
      </c>
      <c r="D25" s="35">
        <f>D9+D19</f>
        <v>8594484.84125</v>
      </c>
      <c r="E25" s="35">
        <f t="shared" si="1"/>
        <v>99.9999999909244</v>
      </c>
    </row>
    <row r="26" spans="1:5" ht="18.75">
      <c r="A26" s="27"/>
      <c r="B26" s="25" t="s">
        <v>16</v>
      </c>
      <c r="C26" s="35">
        <v>9215339.903060002</v>
      </c>
      <c r="D26" s="35">
        <v>9145252.80208</v>
      </c>
      <c r="E26" s="35">
        <f t="shared" si="1"/>
        <v>99.23945180842728</v>
      </c>
    </row>
    <row r="27" spans="1:7" ht="28.5" customHeight="1">
      <c r="A27" s="27"/>
      <c r="B27" s="28" t="s">
        <v>18</v>
      </c>
      <c r="C27" s="35">
        <f>C26+C25</f>
        <v>17809824.745090004</v>
      </c>
      <c r="D27" s="35">
        <f>D26+D25</f>
        <v>17739737.64333</v>
      </c>
      <c r="E27" s="35">
        <f>D27/C27*100</f>
        <v>99.60646944726773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18098748.174919996</v>
      </c>
      <c r="D29" s="35">
        <f>SUM(D30:D40)</f>
        <v>17871736.348119996</v>
      </c>
      <c r="E29" s="35">
        <f t="shared" si="1"/>
        <v>98.74570426304633</v>
      </c>
    </row>
    <row r="30" spans="1:5" ht="18.75">
      <c r="A30" s="5">
        <v>1</v>
      </c>
      <c r="B30" s="6" t="s">
        <v>25</v>
      </c>
      <c r="C30" s="36">
        <v>2213906.66767</v>
      </c>
      <c r="D30" s="36">
        <v>2180908.20176</v>
      </c>
      <c r="E30" s="36">
        <f>D30/C30*100</f>
        <v>98.50949155211097</v>
      </c>
    </row>
    <row r="31" spans="1:5" ht="18.75">
      <c r="A31" s="5">
        <v>2</v>
      </c>
      <c r="B31" s="6" t="s">
        <v>33</v>
      </c>
      <c r="C31" s="36">
        <v>124789.46373</v>
      </c>
      <c r="D31" s="36">
        <v>123636.5234</v>
      </c>
      <c r="E31" s="36">
        <f aca="true" t="shared" si="2" ref="E31:E40">D31/C31*100</f>
        <v>99.07609160618355</v>
      </c>
    </row>
    <row r="32" spans="1:5" ht="18.75">
      <c r="A32" s="5">
        <v>3</v>
      </c>
      <c r="B32" s="6" t="s">
        <v>38</v>
      </c>
      <c r="C32" s="36">
        <v>1308086.2260800002</v>
      </c>
      <c r="D32" s="36">
        <v>1265031.65532</v>
      </c>
      <c r="E32" s="36">
        <f t="shared" si="2"/>
        <v>96.7085831268919</v>
      </c>
    </row>
    <row r="33" spans="1:5" ht="18.75">
      <c r="A33" s="5">
        <v>4</v>
      </c>
      <c r="B33" s="6" t="s">
        <v>26</v>
      </c>
      <c r="C33" s="36">
        <v>865562.07411</v>
      </c>
      <c r="D33" s="36">
        <v>823073.89273</v>
      </c>
      <c r="E33" s="36">
        <f t="shared" si="2"/>
        <v>95.0912611988357</v>
      </c>
    </row>
    <row r="34" spans="1:5" ht="18.75">
      <c r="A34" s="5">
        <v>5</v>
      </c>
      <c r="B34" s="6" t="s">
        <v>27</v>
      </c>
      <c r="C34" s="36">
        <v>6340.92403</v>
      </c>
      <c r="D34" s="36">
        <v>5859.51169</v>
      </c>
      <c r="E34" s="36">
        <f t="shared" si="2"/>
        <v>92.40785195150809</v>
      </c>
    </row>
    <row r="35" spans="1:5" ht="18.75">
      <c r="A35" s="5">
        <v>6</v>
      </c>
      <c r="B35" s="6" t="s">
        <v>28</v>
      </c>
      <c r="C35" s="36">
        <v>11542627.27359</v>
      </c>
      <c r="D35" s="36">
        <v>11527052.373619998</v>
      </c>
      <c r="E35" s="36">
        <f t="shared" si="2"/>
        <v>99.86506624877649</v>
      </c>
    </row>
    <row r="36" spans="1:5" ht="18.75">
      <c r="A36" s="5">
        <v>7</v>
      </c>
      <c r="B36" s="6" t="s">
        <v>34</v>
      </c>
      <c r="C36" s="36">
        <v>620551.65441</v>
      </c>
      <c r="D36" s="36">
        <v>619279.27946</v>
      </c>
      <c r="E36" s="36">
        <f t="shared" si="2"/>
        <v>99.79496067072617</v>
      </c>
    </row>
    <row r="37" spans="1:5" ht="18.75">
      <c r="A37" s="5">
        <v>8</v>
      </c>
      <c r="B37" s="6" t="s">
        <v>31</v>
      </c>
      <c r="C37" s="36">
        <v>9744.1</v>
      </c>
      <c r="D37" s="36">
        <v>9715.391</v>
      </c>
      <c r="E37" s="36">
        <f t="shared" si="2"/>
        <v>99.70537042928541</v>
      </c>
    </row>
    <row r="38" spans="1:5" ht="18.75">
      <c r="A38" s="5">
        <v>9</v>
      </c>
      <c r="B38" s="6" t="s">
        <v>29</v>
      </c>
      <c r="C38" s="36">
        <v>475633.08707999997</v>
      </c>
      <c r="D38" s="36">
        <v>389059.51216999994</v>
      </c>
      <c r="E38" s="36">
        <f t="shared" si="2"/>
        <v>81.79824380143708</v>
      </c>
    </row>
    <row r="39" spans="1:5" ht="18.75">
      <c r="A39" s="5">
        <v>10</v>
      </c>
      <c r="B39" s="6" t="s">
        <v>35</v>
      </c>
      <c r="C39" s="36">
        <v>925602.30422</v>
      </c>
      <c r="D39" s="36">
        <v>922215.6069700001</v>
      </c>
      <c r="E39" s="36">
        <f t="shared" si="2"/>
        <v>99.63410881384377</v>
      </c>
    </row>
    <row r="40" spans="1:5" ht="18.75">
      <c r="A40" s="5">
        <v>11</v>
      </c>
      <c r="B40" s="6" t="s">
        <v>17</v>
      </c>
      <c r="C40" s="36">
        <v>5904.4</v>
      </c>
      <c r="D40" s="36">
        <v>5904.4</v>
      </c>
      <c r="E40" s="36">
        <f t="shared" si="2"/>
        <v>100</v>
      </c>
    </row>
    <row r="41" spans="1:5" s="8" customFormat="1" ht="27" customHeight="1">
      <c r="A41" s="30"/>
      <c r="B41" s="25" t="s">
        <v>21</v>
      </c>
      <c r="C41" s="35">
        <f>C27-C29</f>
        <v>-288923.42982999235</v>
      </c>
      <c r="D41" s="35">
        <f>D27-D29</f>
        <v>-131998.70478999615</v>
      </c>
      <c r="E41" s="31"/>
    </row>
    <row r="42" spans="1:6" s="2" customFormat="1" ht="15.75">
      <c r="A42" s="11"/>
      <c r="B42" s="12"/>
      <c r="C42" s="13"/>
      <c r="D42" s="13"/>
      <c r="E42" s="13"/>
      <c r="F42" s="13"/>
    </row>
    <row r="43" spans="1:6" s="2" customFormat="1" ht="18.75">
      <c r="A43" s="11"/>
      <c r="B43" s="14" t="s">
        <v>39</v>
      </c>
      <c r="C43" s="15"/>
      <c r="D43" s="13"/>
      <c r="E43" s="13"/>
      <c r="F43" s="13"/>
    </row>
    <row r="44" spans="1:6" s="2" customFormat="1" ht="18.75">
      <c r="A44" s="11"/>
      <c r="B44" s="14" t="s">
        <v>40</v>
      </c>
      <c r="C44" s="16"/>
      <c r="D44" s="61"/>
      <c r="E44" s="13"/>
      <c r="F44" s="13"/>
    </row>
    <row r="45" spans="1:6" s="2" customFormat="1" ht="18.75">
      <c r="A45" s="11"/>
      <c r="B45" s="14" t="s">
        <v>41</v>
      </c>
      <c r="C45" s="7" t="s">
        <v>42</v>
      </c>
      <c r="D45" s="13"/>
      <c r="E45" s="13"/>
      <c r="F45" s="13"/>
    </row>
    <row r="46" spans="1:6" s="2" customFormat="1" ht="15.75">
      <c r="A46" s="11"/>
      <c r="B46" s="12"/>
      <c r="C46" s="13"/>
      <c r="D46" s="13"/>
      <c r="E46" s="13"/>
      <c r="F46" s="13"/>
    </row>
    <row r="47" spans="1:6" s="2" customFormat="1" ht="15.75">
      <c r="A47" s="11"/>
      <c r="B47" s="12"/>
      <c r="C47" s="17"/>
      <c r="D47" s="13"/>
      <c r="E47" s="13"/>
      <c r="F47" s="13"/>
    </row>
    <row r="48" spans="1:6" s="2" customFormat="1" ht="15.75">
      <c r="A48" s="11"/>
      <c r="B48" s="12"/>
      <c r="C48" s="13"/>
      <c r="D48" s="13"/>
      <c r="E48" s="13"/>
      <c r="F48" s="13"/>
    </row>
    <row r="49" spans="1:6" s="2" customFormat="1" ht="15.75">
      <c r="A49" s="11"/>
      <c r="B49" s="12"/>
      <c r="C49" s="13"/>
      <c r="D49" s="13"/>
      <c r="E49" s="13"/>
      <c r="F49" s="13"/>
    </row>
    <row r="50" spans="1:6" s="2" customFormat="1" ht="15.75">
      <c r="A50" s="11"/>
      <c r="B50" s="12"/>
      <c r="C50" s="13"/>
      <c r="D50" s="13"/>
      <c r="E50" s="13"/>
      <c r="F50" s="13"/>
    </row>
    <row r="51" spans="1:6" s="2" customFormat="1" ht="15.75">
      <c r="A51" s="13"/>
      <c r="B51" s="19"/>
      <c r="C51" s="13"/>
      <c r="D51" s="13"/>
      <c r="E51" s="13"/>
      <c r="F51" s="13"/>
    </row>
    <row r="52" spans="1:6" s="2" customFormat="1" ht="12.75">
      <c r="A52" s="13"/>
      <c r="B52" s="13"/>
      <c r="C52" s="13"/>
      <c r="D52" s="13"/>
      <c r="E52" s="13"/>
      <c r="F52" s="13"/>
    </row>
    <row r="53" spans="1:6" s="2" customFormat="1" ht="12.75">
      <c r="A53" s="13"/>
      <c r="B53" s="13"/>
      <c r="C53" s="13"/>
      <c r="D53" s="13"/>
      <c r="E53" s="13"/>
      <c r="F53" s="13"/>
    </row>
    <row r="54" spans="1:6" s="2" customFormat="1" ht="12.75">
      <c r="A54" s="13"/>
      <c r="B54" s="13"/>
      <c r="C54" s="13"/>
      <c r="D54" s="13"/>
      <c r="E54" s="13"/>
      <c r="F54" s="13"/>
    </row>
    <row r="55" spans="1:6" s="2" customFormat="1" ht="12.75">
      <c r="A55" s="13"/>
      <c r="B55" s="13"/>
      <c r="C55" s="13"/>
      <c r="D55" s="13"/>
      <c r="E55" s="13"/>
      <c r="F55" s="13"/>
    </row>
    <row r="56" spans="1:6" s="2" customFormat="1" ht="12.75">
      <c r="A56" s="13"/>
      <c r="B56" s="13"/>
      <c r="C56" s="13"/>
      <c r="D56" s="13"/>
      <c r="E56" s="13"/>
      <c r="F56" s="13"/>
    </row>
    <row r="57" spans="1:6" s="2" customFormat="1" ht="12.75">
      <c r="A57" s="13"/>
      <c r="B57" s="13"/>
      <c r="C57" s="13"/>
      <c r="D57" s="13"/>
      <c r="E57" s="13"/>
      <c r="F57" s="13"/>
    </row>
    <row r="58" spans="1:6" s="2" customFormat="1" ht="12.75">
      <c r="A58" s="13"/>
      <c r="B58" s="13"/>
      <c r="C58" s="13"/>
      <c r="D58" s="13"/>
      <c r="E58" s="13"/>
      <c r="F58" s="13"/>
    </row>
    <row r="59" spans="1:6" s="2" customFormat="1" ht="12.75">
      <c r="A59" s="13"/>
      <c r="B59" s="13"/>
      <c r="C59" s="13"/>
      <c r="D59" s="13"/>
      <c r="E59" s="13"/>
      <c r="F59" s="13"/>
    </row>
    <row r="60" spans="1:6" s="2" customFormat="1" ht="12.75">
      <c r="A60" s="13"/>
      <c r="B60" s="13"/>
      <c r="C60" s="13"/>
      <c r="D60" s="13"/>
      <c r="E60" s="13"/>
      <c r="F60" s="13"/>
    </row>
    <row r="61" spans="1:6" s="2" customFormat="1" ht="12.75">
      <c r="A61" s="13"/>
      <c r="B61" s="13"/>
      <c r="C61" s="13"/>
      <c r="D61" s="13"/>
      <c r="E61" s="13"/>
      <c r="F61" s="13"/>
    </row>
    <row r="62" spans="1:6" s="2" customFormat="1" ht="12.75">
      <c r="A62" s="13"/>
      <c r="B62" s="13"/>
      <c r="C62" s="13"/>
      <c r="D62" s="13"/>
      <c r="E62" s="13"/>
      <c r="F62" s="13"/>
    </row>
    <row r="63" spans="1:6" s="2" customFormat="1" ht="12.75">
      <c r="A63" s="13"/>
      <c r="B63" s="13"/>
      <c r="C63" s="13"/>
      <c r="D63" s="13"/>
      <c r="E63" s="13"/>
      <c r="F63" s="13"/>
    </row>
    <row r="64" spans="1:6" s="2" customFormat="1" ht="12.75">
      <c r="A64" s="13"/>
      <c r="B64" s="13"/>
      <c r="C64" s="13"/>
      <c r="D64" s="13"/>
      <c r="E64" s="13"/>
      <c r="F64" s="13"/>
    </row>
    <row r="65" spans="1:6" s="2" customFormat="1" ht="12.75">
      <c r="A65" s="13"/>
      <c r="B65" s="13"/>
      <c r="C65" s="13"/>
      <c r="D65" s="13"/>
      <c r="E65" s="13"/>
      <c r="F65" s="13"/>
    </row>
    <row r="66" spans="1:6" s="2" customFormat="1" ht="12.75">
      <c r="A66" s="13"/>
      <c r="B66" s="13"/>
      <c r="C66" s="13"/>
      <c r="D66" s="13"/>
      <c r="E66" s="13"/>
      <c r="F66" s="13"/>
    </row>
    <row r="67" spans="1:6" s="2" customFormat="1" ht="12.75">
      <c r="A67" s="13"/>
      <c r="B67" s="13"/>
      <c r="C67" s="13"/>
      <c r="D67" s="13"/>
      <c r="E67" s="13"/>
      <c r="F67" s="13"/>
    </row>
    <row r="68" spans="1:6" s="2" customFormat="1" ht="12.75">
      <c r="A68" s="13"/>
      <c r="B68" s="13"/>
      <c r="C68" s="13"/>
      <c r="D68" s="13"/>
      <c r="E68" s="13"/>
      <c r="F68" s="13"/>
    </row>
    <row r="69" spans="1:6" s="2" customFormat="1" ht="12.75">
      <c r="A69" s="13"/>
      <c r="B69" s="13"/>
      <c r="C69" s="13"/>
      <c r="D69" s="13"/>
      <c r="E69" s="13"/>
      <c r="F69" s="13"/>
    </row>
    <row r="70" spans="1:6" s="2" customFormat="1" ht="12.75">
      <c r="A70" s="13"/>
      <c r="B70" s="13"/>
      <c r="C70" s="13"/>
      <c r="D70" s="13"/>
      <c r="E70" s="13"/>
      <c r="F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horizontalDpi="1200" verticalDpi="12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70"/>
  <sheetViews>
    <sheetView zoomScale="70" zoomScaleNormal="70" zoomScalePageLayoutView="0" workbookViewId="0" topLeftCell="B37">
      <selection activeCell="C43" sqref="C43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47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48</v>
      </c>
      <c r="D5" s="50" t="s">
        <v>49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C10+C11+C12+C13+C14+C15+C16+C17+C18</f>
        <v>6285899.9</v>
      </c>
      <c r="D9" s="33">
        <f>D10+D11+D12+D13+D14+D15+D16+D17+D18</f>
        <v>205305.44567999998</v>
      </c>
      <c r="E9" s="33">
        <f>D9/C9*100</f>
        <v>3.266126552222061</v>
      </c>
    </row>
    <row r="10" spans="1:5" ht="18.75">
      <c r="A10" s="23">
        <v>1</v>
      </c>
      <c r="B10" s="6" t="s">
        <v>2</v>
      </c>
      <c r="C10" s="42">
        <v>4164705.9</v>
      </c>
      <c r="D10" s="34">
        <v>220862.58267999996</v>
      </c>
      <c r="E10" s="37">
        <f>D10/C10*100</f>
        <v>5.303197584251987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7176.31361</v>
      </c>
      <c r="E11" s="37">
        <f aca="true" t="shared" si="0" ref="E11:E29">D11/C11*100</f>
        <v>13.047842927272727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-5919.33022</v>
      </c>
      <c r="E12" s="37">
        <f t="shared" si="0"/>
        <v>-0.7249852071585693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-1.5051</v>
      </c>
      <c r="E13" s="37">
        <f>D13/C13*100</f>
        <v>-0.9012574850299401</v>
      </c>
    </row>
    <row r="14" spans="1:6" ht="31.5">
      <c r="A14" s="23">
        <v>5</v>
      </c>
      <c r="B14" s="6" t="s">
        <v>19</v>
      </c>
      <c r="C14" s="42">
        <v>207283</v>
      </c>
      <c r="D14" s="34">
        <v>-11621.52696</v>
      </c>
      <c r="E14" s="37">
        <f t="shared" si="0"/>
        <v>-5.606599171181427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-7006.511479999999</v>
      </c>
      <c r="E15" s="37">
        <f t="shared" si="0"/>
        <v>-1.634488187800787</v>
      </c>
    </row>
    <row r="16" spans="1:5" ht="18.75">
      <c r="A16" s="23">
        <v>7</v>
      </c>
      <c r="B16" s="6" t="s">
        <v>6</v>
      </c>
      <c r="C16" s="42">
        <v>522045</v>
      </c>
      <c r="D16" s="34">
        <v>-2910.87877</v>
      </c>
      <c r="E16" s="37">
        <f t="shared" si="0"/>
        <v>-0.5575915428746563</v>
      </c>
    </row>
    <row r="17" spans="1:5" ht="18.75">
      <c r="A17" s="23">
        <v>8</v>
      </c>
      <c r="B17" s="6" t="s">
        <v>7</v>
      </c>
      <c r="C17" s="42">
        <v>81238</v>
      </c>
      <c r="D17" s="34">
        <v>10421.162489999999</v>
      </c>
      <c r="E17" s="37">
        <f t="shared" si="0"/>
        <v>12.827940729707771</v>
      </c>
    </row>
    <row r="18" spans="1:5" ht="18.75">
      <c r="A18" s="23">
        <v>9</v>
      </c>
      <c r="B18" s="6" t="s">
        <v>8</v>
      </c>
      <c r="C18" s="42">
        <v>10318</v>
      </c>
      <c r="D18" s="42">
        <v>-5694.86057</v>
      </c>
      <c r="E18" s="37">
        <f t="shared" si="0"/>
        <v>-55.193453867028495</v>
      </c>
    </row>
    <row r="19" spans="1:5" ht="18.75">
      <c r="A19" s="26"/>
      <c r="B19" s="25" t="s">
        <v>9</v>
      </c>
      <c r="C19" s="35">
        <f>C20+C21+C22+C23+C24</f>
        <v>891509</v>
      </c>
      <c r="D19" s="35">
        <f>D20+D21+D22+D23+D24</f>
        <v>136287.21630000003</v>
      </c>
      <c r="E19" s="35">
        <f t="shared" si="0"/>
        <v>15.287250751254335</v>
      </c>
    </row>
    <row r="20" spans="1:5" ht="18.75">
      <c r="A20" s="23">
        <v>1</v>
      </c>
      <c r="B20" s="6" t="s">
        <v>10</v>
      </c>
      <c r="C20" s="42">
        <v>495000</v>
      </c>
      <c r="D20" s="34">
        <v>77271.55632999999</v>
      </c>
      <c r="E20" s="38">
        <f t="shared" si="0"/>
        <v>15.610415420202017</v>
      </c>
    </row>
    <row r="21" spans="1:5" ht="18.75">
      <c r="A21" s="23">
        <v>2</v>
      </c>
      <c r="B21" s="6" t="s">
        <v>11</v>
      </c>
      <c r="C21" s="42">
        <v>39728</v>
      </c>
      <c r="D21" s="34">
        <v>8030.512310000001</v>
      </c>
      <c r="E21" s="38">
        <f t="shared" si="0"/>
        <v>20.2137341673379</v>
      </c>
    </row>
    <row r="22" spans="1:5" ht="18.75">
      <c r="A22" s="23">
        <v>3</v>
      </c>
      <c r="B22" s="6" t="s">
        <v>12</v>
      </c>
      <c r="C22" s="42">
        <v>25000</v>
      </c>
      <c r="D22" s="34">
        <v>107.232</v>
      </c>
      <c r="E22" s="38">
        <f t="shared" si="0"/>
        <v>0.42892800000000003</v>
      </c>
    </row>
    <row r="23" spans="1:5" ht="18.75">
      <c r="A23" s="23">
        <v>4</v>
      </c>
      <c r="B23" s="6" t="s">
        <v>13</v>
      </c>
      <c r="C23" s="42">
        <v>151000</v>
      </c>
      <c r="D23" s="34">
        <v>20800.57</v>
      </c>
      <c r="E23" s="38">
        <f t="shared" si="0"/>
        <v>13.7752119205298</v>
      </c>
    </row>
    <row r="24" spans="1:5" ht="18.75">
      <c r="A24" s="23">
        <v>5</v>
      </c>
      <c r="B24" s="6" t="s">
        <v>14</v>
      </c>
      <c r="C24" s="36">
        <v>180781</v>
      </c>
      <c r="D24" s="36">
        <v>30077.345660000006</v>
      </c>
      <c r="E24" s="38">
        <f t="shared" si="0"/>
        <v>16.637448437612363</v>
      </c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341592.66198</v>
      </c>
      <c r="E25" s="35">
        <f t="shared" si="0"/>
        <v>4.759275481434532</v>
      </c>
    </row>
    <row r="26" spans="1:5" ht="18.75">
      <c r="A26" s="27"/>
      <c r="B26" s="25" t="s">
        <v>16</v>
      </c>
      <c r="C26" s="35">
        <v>7969097.685889999</v>
      </c>
      <c r="D26" s="35">
        <v>1643345.70656</v>
      </c>
      <c r="E26" s="35">
        <f t="shared" si="0"/>
        <v>20.62147775487419</v>
      </c>
    </row>
    <row r="27" spans="1:7" ht="28.5" customHeight="1">
      <c r="A27" s="27"/>
      <c r="B27" s="28" t="s">
        <v>18</v>
      </c>
      <c r="C27" s="35">
        <f>C25+C26</f>
        <v>15146506.585889999</v>
      </c>
      <c r="D27" s="35">
        <f>D25+D26</f>
        <v>1984938.3685400002</v>
      </c>
      <c r="E27" s="35">
        <f>D27/C27*100</f>
        <v>13.104925266325804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15355312.915009998</v>
      </c>
      <c r="D29" s="35">
        <f>SUM(D30:D40)</f>
        <v>1609197.5136600002</v>
      </c>
      <c r="E29" s="35">
        <f t="shared" si="0"/>
        <v>10.479744193861336</v>
      </c>
    </row>
    <row r="30" spans="1:5" ht="18.75">
      <c r="A30" s="5">
        <v>1</v>
      </c>
      <c r="B30" s="6" t="s">
        <v>25</v>
      </c>
      <c r="C30" s="36">
        <v>776236.2741099999</v>
      </c>
      <c r="D30" s="36">
        <v>57976.02422000002</v>
      </c>
      <c r="E30" s="36">
        <f>D30/C30*100</f>
        <v>7.4688630451434275</v>
      </c>
    </row>
    <row r="31" spans="1:5" ht="18.75">
      <c r="A31" s="5">
        <v>2</v>
      </c>
      <c r="B31" s="6" t="s">
        <v>33</v>
      </c>
      <c r="C31" s="36">
        <v>97369.73152999999</v>
      </c>
      <c r="D31" s="36">
        <v>9099.365550000002</v>
      </c>
      <c r="E31" s="36">
        <f aca="true" t="shared" si="1" ref="E31:E40">D31/C31*100</f>
        <v>9.345168572428951</v>
      </c>
    </row>
    <row r="32" spans="1:5" ht="18.75">
      <c r="A32" s="5">
        <v>3</v>
      </c>
      <c r="B32" s="6" t="s">
        <v>38</v>
      </c>
      <c r="C32" s="36">
        <v>853047.20551</v>
      </c>
      <c r="D32" s="36">
        <v>78705.37478999999</v>
      </c>
      <c r="E32" s="36">
        <f t="shared" si="1"/>
        <v>9.226379769094425</v>
      </c>
    </row>
    <row r="33" spans="1:5" ht="18.75">
      <c r="A33" s="5">
        <v>4</v>
      </c>
      <c r="B33" s="6" t="s">
        <v>26</v>
      </c>
      <c r="C33" s="36">
        <v>717148.9370599999</v>
      </c>
      <c r="D33" s="36">
        <v>64486.997110000004</v>
      </c>
      <c r="E33" s="36">
        <f t="shared" si="1"/>
        <v>8.992134517324779</v>
      </c>
    </row>
    <row r="34" spans="1:5" ht="18.75">
      <c r="A34" s="5">
        <v>5</v>
      </c>
      <c r="B34" s="6" t="s">
        <v>27</v>
      </c>
      <c r="C34" s="36">
        <v>33248.56321</v>
      </c>
      <c r="D34" s="36">
        <v>0</v>
      </c>
      <c r="E34" s="36">
        <f t="shared" si="1"/>
        <v>0</v>
      </c>
    </row>
    <row r="35" spans="1:5" ht="18.75">
      <c r="A35" s="5">
        <v>6</v>
      </c>
      <c r="B35" s="6" t="s">
        <v>28</v>
      </c>
      <c r="C35" s="36">
        <v>11013036.68886</v>
      </c>
      <c r="D35" s="36">
        <v>1212927.4369100002</v>
      </c>
      <c r="E35" s="36">
        <f t="shared" si="1"/>
        <v>11.013560302917277</v>
      </c>
    </row>
    <row r="36" spans="1:5" ht="18.75">
      <c r="A36" s="5">
        <v>7</v>
      </c>
      <c r="B36" s="6" t="s">
        <v>34</v>
      </c>
      <c r="C36" s="36">
        <v>486772.04963</v>
      </c>
      <c r="D36" s="36">
        <v>51514.661629999995</v>
      </c>
      <c r="E36" s="36">
        <f t="shared" si="1"/>
        <v>10.58291281702735</v>
      </c>
    </row>
    <row r="37" spans="1:5" ht="18.75">
      <c r="A37" s="5">
        <v>8</v>
      </c>
      <c r="B37" s="6" t="s">
        <v>31</v>
      </c>
      <c r="C37" s="36">
        <v>9636.5</v>
      </c>
      <c r="D37" s="36">
        <v>856.65817</v>
      </c>
      <c r="E37" s="36">
        <f t="shared" si="1"/>
        <v>8.889723135993359</v>
      </c>
    </row>
    <row r="38" spans="1:5" ht="18.75">
      <c r="A38" s="5">
        <v>9</v>
      </c>
      <c r="B38" s="6" t="s">
        <v>29</v>
      </c>
      <c r="C38" s="36">
        <v>566675.51</v>
      </c>
      <c r="D38" s="36">
        <v>27826.807630000003</v>
      </c>
      <c r="E38" s="36">
        <f t="shared" si="1"/>
        <v>4.910536477921907</v>
      </c>
    </row>
    <row r="39" spans="1:5" ht="18.75">
      <c r="A39" s="5">
        <v>10</v>
      </c>
      <c r="B39" s="6" t="s">
        <v>35</v>
      </c>
      <c r="C39" s="36">
        <v>796237.0551000001</v>
      </c>
      <c r="D39" s="36">
        <v>104820.12165</v>
      </c>
      <c r="E39" s="36">
        <f t="shared" si="1"/>
        <v>13.16443651782013</v>
      </c>
    </row>
    <row r="40" spans="1:5" ht="18.75">
      <c r="A40" s="5">
        <v>11</v>
      </c>
      <c r="B40" s="6" t="s">
        <v>17</v>
      </c>
      <c r="C40" s="36">
        <v>5904.4</v>
      </c>
      <c r="D40" s="36">
        <v>984.066</v>
      </c>
      <c r="E40" s="36">
        <f t="shared" si="1"/>
        <v>16.666655375652056</v>
      </c>
    </row>
    <row r="41" spans="1:5" ht="27" customHeight="1">
      <c r="A41" s="30"/>
      <c r="B41" s="25" t="s">
        <v>21</v>
      </c>
      <c r="C41" s="35">
        <f>C27-C29</f>
        <v>-208806.32911999896</v>
      </c>
      <c r="D41" s="35">
        <f>D27-D29</f>
        <v>375740.85488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70"/>
  <sheetViews>
    <sheetView zoomScale="70" zoomScaleNormal="70" zoomScalePageLayoutView="0" workbookViewId="0" topLeftCell="A25">
      <selection activeCell="E12" sqref="E12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50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51</v>
      </c>
      <c r="D5" s="50" t="s">
        <v>52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v>6285899.9</v>
      </c>
      <c r="D9" s="33">
        <v>974758.1377700003</v>
      </c>
      <c r="E9" s="33">
        <f>D9/C9*100</f>
        <v>15.507057911787623</v>
      </c>
    </row>
    <row r="10" spans="1:5" ht="18.75">
      <c r="A10" s="23">
        <v>1</v>
      </c>
      <c r="B10" s="6" t="s">
        <v>2</v>
      </c>
      <c r="C10" s="42">
        <v>4164705.9</v>
      </c>
      <c r="D10" s="34">
        <v>776555.4752900001</v>
      </c>
      <c r="E10" s="37">
        <f>D10/C10*100</f>
        <v>18.646105966089948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15175.60055</v>
      </c>
      <c r="E11" s="37">
        <f aca="true" t="shared" si="0" ref="E11:E29">D11/C11*100</f>
        <v>27.592001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91966.34583</v>
      </c>
      <c r="E12" s="37">
        <f t="shared" si="0"/>
        <v>11.263814959655887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32.754909999999995</v>
      </c>
      <c r="E13" s="37">
        <f>D13/C13*100</f>
        <v>19.61371856287425</v>
      </c>
    </row>
    <row r="14" spans="1:6" ht="31.5">
      <c r="A14" s="23">
        <v>5</v>
      </c>
      <c r="B14" s="6" t="s">
        <v>19</v>
      </c>
      <c r="C14" s="42">
        <v>207283</v>
      </c>
      <c r="D14" s="34">
        <v>-7856.2335299999995</v>
      </c>
      <c r="E14" s="37">
        <f t="shared" si="0"/>
        <v>-3.79010026389043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-3839.3479399999997</v>
      </c>
      <c r="E15" s="37">
        <f t="shared" si="0"/>
        <v>-0.8956481231352075</v>
      </c>
    </row>
    <row r="16" spans="1:5" ht="18.75">
      <c r="A16" s="23">
        <v>7</v>
      </c>
      <c r="B16" s="6" t="s">
        <v>6</v>
      </c>
      <c r="C16" s="42">
        <v>522045</v>
      </c>
      <c r="D16" s="34">
        <v>90177.50869</v>
      </c>
      <c r="E16" s="37">
        <f t="shared" si="0"/>
        <v>17.273895677575688</v>
      </c>
    </row>
    <row r="17" spans="1:5" ht="18.75">
      <c r="A17" s="23">
        <v>8</v>
      </c>
      <c r="B17" s="6" t="s">
        <v>7</v>
      </c>
      <c r="C17" s="42">
        <v>81238</v>
      </c>
      <c r="D17" s="34">
        <v>17180.63117</v>
      </c>
      <c r="E17" s="37">
        <f t="shared" si="0"/>
        <v>21.14851568231616</v>
      </c>
    </row>
    <row r="18" spans="1:5" ht="18.75">
      <c r="A18" s="23">
        <v>9</v>
      </c>
      <c r="B18" s="6" t="s">
        <v>8</v>
      </c>
      <c r="C18" s="42">
        <f>C9-C10-C11-C12-C13-C14-C15-C16-C17</f>
        <v>10318.000000000466</v>
      </c>
      <c r="D18" s="42">
        <f>D9-D10-D11-D12-D13-D14-D15-D16-D17</f>
        <v>-4634.597199999851</v>
      </c>
      <c r="E18" s="37">
        <f t="shared" si="0"/>
        <v>-44.91759255669356</v>
      </c>
    </row>
    <row r="19" spans="1:5" ht="18.75">
      <c r="A19" s="26"/>
      <c r="B19" s="25" t="s">
        <v>9</v>
      </c>
      <c r="C19" s="35">
        <v>891509</v>
      </c>
      <c r="D19" s="35">
        <v>234032.50887000002</v>
      </c>
      <c r="E19" s="35">
        <f t="shared" si="0"/>
        <v>26.251278323606382</v>
      </c>
    </row>
    <row r="20" spans="1:5" ht="18.75">
      <c r="A20" s="23">
        <v>1</v>
      </c>
      <c r="B20" s="6" t="s">
        <v>10</v>
      </c>
      <c r="C20" s="42">
        <v>495000</v>
      </c>
      <c r="D20" s="34">
        <v>135869.49459000002</v>
      </c>
      <c r="E20" s="38">
        <f t="shared" si="0"/>
        <v>27.44838274545455</v>
      </c>
    </row>
    <row r="21" spans="1:5" ht="18.75">
      <c r="A21" s="23">
        <v>2</v>
      </c>
      <c r="B21" s="6" t="s">
        <v>11</v>
      </c>
      <c r="C21" s="42">
        <v>39728</v>
      </c>
      <c r="D21" s="34">
        <v>9414.557019999998</v>
      </c>
      <c r="E21" s="38">
        <f t="shared" si="0"/>
        <v>23.697535793395083</v>
      </c>
    </row>
    <row r="22" spans="1:5" ht="18.75">
      <c r="A22" s="23">
        <v>3</v>
      </c>
      <c r="B22" s="6" t="s">
        <v>12</v>
      </c>
      <c r="C22" s="42">
        <v>25000</v>
      </c>
      <c r="D22" s="34">
        <v>107.232</v>
      </c>
      <c r="E22" s="38">
        <f t="shared" si="0"/>
        <v>0.42892800000000003</v>
      </c>
    </row>
    <row r="23" spans="1:5" ht="18.75">
      <c r="A23" s="23">
        <v>4</v>
      </c>
      <c r="B23" s="6" t="s">
        <v>13</v>
      </c>
      <c r="C23" s="42">
        <v>151000</v>
      </c>
      <c r="D23" s="34">
        <v>45402.485</v>
      </c>
      <c r="E23" s="38">
        <f t="shared" si="0"/>
        <v>30.067870860927155</v>
      </c>
    </row>
    <row r="24" spans="1:5" ht="18.75">
      <c r="A24" s="23">
        <v>5</v>
      </c>
      <c r="B24" s="6" t="s">
        <v>14</v>
      </c>
      <c r="C24" s="36">
        <f>C19-C20-C21-C22-C23</f>
        <v>180781</v>
      </c>
      <c r="D24" s="36">
        <f>D19-D20-D21-D22-D23</f>
        <v>43238.740260000006</v>
      </c>
      <c r="E24" s="38">
        <f t="shared" si="0"/>
        <v>23.917745924627038</v>
      </c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1208790.6466400004</v>
      </c>
      <c r="E25" s="35">
        <f t="shared" si="0"/>
        <v>16.841602080661733</v>
      </c>
    </row>
    <row r="26" spans="1:5" ht="18.75">
      <c r="A26" s="27"/>
      <c r="B26" s="25" t="s">
        <v>16</v>
      </c>
      <c r="C26" s="35">
        <v>8329830.18497</v>
      </c>
      <c r="D26" s="35">
        <v>2194446.52095</v>
      </c>
      <c r="E26" s="35">
        <f t="shared" si="0"/>
        <v>26.344432866225393</v>
      </c>
    </row>
    <row r="27" spans="1:7" ht="28.5" customHeight="1">
      <c r="A27" s="27"/>
      <c r="B27" s="28" t="s">
        <v>18</v>
      </c>
      <c r="C27" s="35">
        <v>15507239.084970001</v>
      </c>
      <c r="D27" s="35">
        <v>3403237.16759</v>
      </c>
      <c r="E27" s="35">
        <f>D27/C27*100</f>
        <v>21.94611915726831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15716118.179920001</v>
      </c>
      <c r="D29" s="35">
        <f>SUM(D30:D40)</f>
        <v>3428007.784239999</v>
      </c>
      <c r="E29" s="35">
        <f t="shared" si="0"/>
        <v>21.81205145568235</v>
      </c>
    </row>
    <row r="30" spans="1:5" ht="18.75">
      <c r="A30" s="5">
        <v>1</v>
      </c>
      <c r="B30" s="6" t="s">
        <v>25</v>
      </c>
      <c r="C30" s="36">
        <v>835246.48029</v>
      </c>
      <c r="D30" s="36">
        <v>256112.64412</v>
      </c>
      <c r="E30" s="36">
        <f>D30/C30*100</f>
        <v>30.663121625017443</v>
      </c>
    </row>
    <row r="31" spans="1:5" ht="18.75">
      <c r="A31" s="5">
        <v>2</v>
      </c>
      <c r="B31" s="6" t="s">
        <v>33</v>
      </c>
      <c r="C31" s="36">
        <v>97362.78156</v>
      </c>
      <c r="D31" s="36">
        <v>16870.36258</v>
      </c>
      <c r="E31" s="36">
        <f aca="true" t="shared" si="1" ref="E31:E40">D31/C31*100</f>
        <v>17.32732190852991</v>
      </c>
    </row>
    <row r="32" spans="1:5" ht="18.75">
      <c r="A32" s="5">
        <v>3</v>
      </c>
      <c r="B32" s="6" t="s">
        <v>38</v>
      </c>
      <c r="C32" s="36">
        <v>1148343.90932</v>
      </c>
      <c r="D32" s="36">
        <v>182075.96126</v>
      </c>
      <c r="E32" s="36">
        <f t="shared" si="1"/>
        <v>15.85552549042713</v>
      </c>
    </row>
    <row r="33" spans="1:5" ht="18.75">
      <c r="A33" s="5">
        <v>4</v>
      </c>
      <c r="B33" s="6" t="s">
        <v>26</v>
      </c>
      <c r="C33" s="36">
        <v>763277.89945</v>
      </c>
      <c r="D33" s="36">
        <v>116797.49484</v>
      </c>
      <c r="E33" s="36">
        <f t="shared" si="1"/>
        <v>15.30209310713195</v>
      </c>
    </row>
    <row r="34" spans="1:5" ht="18.75">
      <c r="A34" s="5">
        <v>5</v>
      </c>
      <c r="B34" s="6" t="s">
        <v>27</v>
      </c>
      <c r="C34" s="36">
        <v>33378.94721</v>
      </c>
      <c r="D34" s="36">
        <v>498.14084</v>
      </c>
      <c r="E34" s="36">
        <f t="shared" si="1"/>
        <v>1.4923803224409726</v>
      </c>
    </row>
    <row r="35" spans="1:5" ht="18.75">
      <c r="A35" s="5">
        <v>6</v>
      </c>
      <c r="B35" s="6" t="s">
        <v>28</v>
      </c>
      <c r="C35" s="36">
        <v>10995855.84136</v>
      </c>
      <c r="D35" s="36">
        <v>2532363.33944</v>
      </c>
      <c r="E35" s="36">
        <f t="shared" si="1"/>
        <v>23.030161326003608</v>
      </c>
    </row>
    <row r="36" spans="1:5" ht="18.75">
      <c r="A36" s="5">
        <v>7</v>
      </c>
      <c r="B36" s="6" t="s">
        <v>34</v>
      </c>
      <c r="C36" s="36">
        <v>497069.47752</v>
      </c>
      <c r="D36" s="36">
        <v>87089.88428</v>
      </c>
      <c r="E36" s="36">
        <f t="shared" si="1"/>
        <v>17.52066626873018</v>
      </c>
    </row>
    <row r="37" spans="1:5" ht="18.75">
      <c r="A37" s="5">
        <v>8</v>
      </c>
      <c r="B37" s="6" t="s">
        <v>31</v>
      </c>
      <c r="C37" s="36">
        <v>9636.5</v>
      </c>
      <c r="D37" s="36">
        <v>1598.13745</v>
      </c>
      <c r="E37" s="36">
        <f t="shared" si="1"/>
        <v>16.58421055362424</v>
      </c>
    </row>
    <row r="38" spans="1:5" ht="18.75">
      <c r="A38" s="5">
        <v>9</v>
      </c>
      <c r="B38" s="6" t="s">
        <v>29</v>
      </c>
      <c r="C38" s="36">
        <v>528346.33</v>
      </c>
      <c r="D38" s="36">
        <v>82053.19965</v>
      </c>
      <c r="E38" s="36">
        <f t="shared" si="1"/>
        <v>15.530192033320267</v>
      </c>
    </row>
    <row r="39" spans="1:5" ht="18.75">
      <c r="A39" s="5">
        <v>10</v>
      </c>
      <c r="B39" s="6" t="s">
        <v>35</v>
      </c>
      <c r="C39" s="36">
        <v>801695.61321</v>
      </c>
      <c r="D39" s="36">
        <v>151072.52078</v>
      </c>
      <c r="E39" s="36">
        <f t="shared" si="1"/>
        <v>18.844124664110808</v>
      </c>
    </row>
    <row r="40" spans="1:5" ht="18.75">
      <c r="A40" s="5">
        <v>11</v>
      </c>
      <c r="B40" s="6" t="s">
        <v>17</v>
      </c>
      <c r="C40" s="36">
        <v>5904.4</v>
      </c>
      <c r="D40" s="36">
        <v>1476.099</v>
      </c>
      <c r="E40" s="36">
        <f t="shared" si="1"/>
        <v>24.999983063478084</v>
      </c>
    </row>
    <row r="41" spans="1:5" ht="27" customHeight="1">
      <c r="A41" s="30"/>
      <c r="B41" s="25" t="s">
        <v>21</v>
      </c>
      <c r="C41" s="35">
        <f>C27-C29</f>
        <v>-208879.09494999982</v>
      </c>
      <c r="D41" s="35">
        <f>D27-D29</f>
        <v>-24770.616649998818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70"/>
  <sheetViews>
    <sheetView zoomScale="70" zoomScaleNormal="70" zoomScalePageLayoutView="0" workbookViewId="0" topLeftCell="A25">
      <selection activeCell="C25" sqref="C1:C16384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53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54</v>
      </c>
      <c r="D5" s="50" t="s">
        <v>55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1861095.7345999999</v>
      </c>
      <c r="E9" s="33">
        <f>D9/C9*100</f>
        <v>29.607466937232008</v>
      </c>
    </row>
    <row r="10" spans="1:5" ht="18.75">
      <c r="A10" s="23">
        <v>1</v>
      </c>
      <c r="B10" s="6" t="s">
        <v>2</v>
      </c>
      <c r="C10" s="42">
        <v>4164705.9</v>
      </c>
      <c r="D10" s="34">
        <v>1181328.34781</v>
      </c>
      <c r="E10" s="37">
        <f>D10/C10*100</f>
        <v>28.36522857016146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20348.94999</v>
      </c>
      <c r="E11" s="37">
        <f aca="true" t="shared" si="0" ref="E11:E29">D11/C11*100</f>
        <v>36.99809089090909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357671.60201</v>
      </c>
      <c r="E12" s="37">
        <f t="shared" si="0"/>
        <v>43.80675023025783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29.034390000000002</v>
      </c>
      <c r="E13" s="37">
        <f>D13/C13*100</f>
        <v>17.385862275449103</v>
      </c>
    </row>
    <row r="14" spans="1:6" ht="31.5">
      <c r="A14" s="23">
        <v>5</v>
      </c>
      <c r="B14" s="6" t="s">
        <v>19</v>
      </c>
      <c r="C14" s="42">
        <v>207283</v>
      </c>
      <c r="D14" s="34">
        <v>73396.68608</v>
      </c>
      <c r="E14" s="37">
        <f t="shared" si="0"/>
        <v>35.408926964584644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-2070.6467800000005</v>
      </c>
      <c r="E15" s="37">
        <f t="shared" si="0"/>
        <v>-0.4830431967004692</v>
      </c>
    </row>
    <row r="16" spans="1:5" ht="18.75">
      <c r="A16" s="23">
        <v>7</v>
      </c>
      <c r="B16" s="6" t="s">
        <v>6</v>
      </c>
      <c r="C16" s="42">
        <v>522045</v>
      </c>
      <c r="D16" s="34">
        <v>211161.45987000002</v>
      </c>
      <c r="E16" s="37">
        <f t="shared" si="0"/>
        <v>40.44889997414016</v>
      </c>
    </row>
    <row r="17" spans="1:5" ht="18.75">
      <c r="A17" s="23">
        <v>8</v>
      </c>
      <c r="B17" s="6" t="s">
        <v>7</v>
      </c>
      <c r="C17" s="42">
        <v>81238</v>
      </c>
      <c r="D17" s="34">
        <v>23648.18964</v>
      </c>
      <c r="E17" s="37">
        <f t="shared" si="0"/>
        <v>29.109763460449546</v>
      </c>
    </row>
    <row r="18" spans="1:5" ht="18.75">
      <c r="A18" s="23">
        <v>9</v>
      </c>
      <c r="B18" s="6" t="s">
        <v>8</v>
      </c>
      <c r="C18" s="42">
        <v>10318</v>
      </c>
      <c r="D18" s="42">
        <v>-4417.888410000001</v>
      </c>
      <c r="E18" s="37">
        <f t="shared" si="0"/>
        <v>-42.81729414615237</v>
      </c>
    </row>
    <row r="19" spans="1:5" ht="18.75">
      <c r="A19" s="26"/>
      <c r="B19" s="25" t="s">
        <v>9</v>
      </c>
      <c r="C19" s="35">
        <f>SUM(C20:C24)</f>
        <v>891509</v>
      </c>
      <c r="D19" s="35">
        <f>SUM(D20:D24)</f>
        <v>319305.92988999997</v>
      </c>
      <c r="E19" s="35">
        <f t="shared" si="0"/>
        <v>35.81634396175473</v>
      </c>
    </row>
    <row r="20" spans="1:5" ht="18.75">
      <c r="A20" s="23">
        <v>1</v>
      </c>
      <c r="B20" s="6" t="s">
        <v>10</v>
      </c>
      <c r="C20" s="42">
        <v>495000</v>
      </c>
      <c r="D20" s="34">
        <v>181677.13126</v>
      </c>
      <c r="E20" s="38">
        <f t="shared" si="0"/>
        <v>36.702450759595955</v>
      </c>
    </row>
    <row r="21" spans="1:5" ht="18.75">
      <c r="A21" s="23">
        <v>2</v>
      </c>
      <c r="B21" s="6" t="s">
        <v>11</v>
      </c>
      <c r="C21" s="42">
        <v>39728</v>
      </c>
      <c r="D21" s="34">
        <v>15867.306020000002</v>
      </c>
      <c r="E21" s="38">
        <f t="shared" si="0"/>
        <v>39.93985607128474</v>
      </c>
    </row>
    <row r="22" spans="1:5" ht="18.75">
      <c r="A22" s="23">
        <v>3</v>
      </c>
      <c r="B22" s="6" t="s">
        <v>12</v>
      </c>
      <c r="C22" s="42">
        <v>25000</v>
      </c>
      <c r="D22" s="34">
        <v>107.232</v>
      </c>
      <c r="E22" s="38">
        <f t="shared" si="0"/>
        <v>0.42892800000000003</v>
      </c>
    </row>
    <row r="23" spans="1:5" ht="18.75">
      <c r="A23" s="23">
        <v>4</v>
      </c>
      <c r="B23" s="6" t="s">
        <v>13</v>
      </c>
      <c r="C23" s="42">
        <v>151000</v>
      </c>
      <c r="D23" s="34">
        <v>58886.547</v>
      </c>
      <c r="E23" s="38">
        <f t="shared" si="0"/>
        <v>38.99771324503311</v>
      </c>
    </row>
    <row r="24" spans="1:5" ht="18.75">
      <c r="A24" s="23">
        <v>5</v>
      </c>
      <c r="B24" s="6" t="s">
        <v>14</v>
      </c>
      <c r="C24" s="36">
        <v>180781</v>
      </c>
      <c r="D24" s="36">
        <v>62767.71360999999</v>
      </c>
      <c r="E24" s="38">
        <f t="shared" si="0"/>
        <v>34.720304462305215</v>
      </c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2180401.66449</v>
      </c>
      <c r="E25" s="35">
        <f t="shared" si="0"/>
        <v>30.378674182684502</v>
      </c>
    </row>
    <row r="26" spans="1:5" ht="18.75">
      <c r="A26" s="27"/>
      <c r="B26" s="25" t="s">
        <v>16</v>
      </c>
      <c r="C26" s="35">
        <v>8375796.29735</v>
      </c>
      <c r="D26" s="35">
        <v>2923465.5007899995</v>
      </c>
      <c r="E26" s="35">
        <f t="shared" si="0"/>
        <v>34.903732099059624</v>
      </c>
    </row>
    <row r="27" spans="1:7" ht="28.5" customHeight="1">
      <c r="A27" s="27"/>
      <c r="B27" s="28" t="s">
        <v>18</v>
      </c>
      <c r="C27" s="35">
        <f>C25+C26</f>
        <v>15553205.19735</v>
      </c>
      <c r="D27" s="35">
        <f>D25+D26</f>
        <v>5103867.165279999</v>
      </c>
      <c r="E27" s="35">
        <f>D27/C27*100</f>
        <v>32.8155328790339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15768965.930520002</v>
      </c>
      <c r="D29" s="35">
        <f>SUM(D30:D40)</f>
        <v>4310667.81848</v>
      </c>
      <c r="E29" s="35">
        <f t="shared" si="0"/>
        <v>27.33640136882362</v>
      </c>
    </row>
    <row r="30" spans="1:5" ht="18.75">
      <c r="A30" s="5">
        <v>1</v>
      </c>
      <c r="B30" s="6" t="s">
        <v>25</v>
      </c>
      <c r="C30" s="36">
        <v>850106.1802900003</v>
      </c>
      <c r="D30" s="36">
        <v>279951.61024</v>
      </c>
      <c r="E30" s="36">
        <f>D30/C30*100</f>
        <v>32.93136983717716</v>
      </c>
    </row>
    <row r="31" spans="1:5" ht="18.75">
      <c r="A31" s="5">
        <v>2</v>
      </c>
      <c r="B31" s="6" t="s">
        <v>33</v>
      </c>
      <c r="C31" s="36">
        <v>97362.78155999999</v>
      </c>
      <c r="D31" s="36">
        <v>28428.69133</v>
      </c>
      <c r="E31" s="36">
        <f aca="true" t="shared" si="1" ref="E31:E40">D31/C31*100</f>
        <v>29.198725503215794</v>
      </c>
    </row>
    <row r="32" spans="1:5" ht="18.75">
      <c r="A32" s="5">
        <v>3</v>
      </c>
      <c r="B32" s="6" t="s">
        <v>38</v>
      </c>
      <c r="C32" s="36">
        <v>1148343.9093199999</v>
      </c>
      <c r="D32" s="36">
        <v>221791.75762</v>
      </c>
      <c r="E32" s="36">
        <f t="shared" si="1"/>
        <v>19.314053553115077</v>
      </c>
    </row>
    <row r="33" spans="1:5" ht="18.75">
      <c r="A33" s="5">
        <v>4</v>
      </c>
      <c r="B33" s="6" t="s">
        <v>26</v>
      </c>
      <c r="C33" s="36">
        <v>763277.89945</v>
      </c>
      <c r="D33" s="36">
        <v>154038.24066</v>
      </c>
      <c r="E33" s="36">
        <f t="shared" si="1"/>
        <v>20.18114775378618</v>
      </c>
    </row>
    <row r="34" spans="1:5" ht="18.75">
      <c r="A34" s="5">
        <v>5</v>
      </c>
      <c r="B34" s="6" t="s">
        <v>27</v>
      </c>
      <c r="C34" s="36">
        <v>33378.94721</v>
      </c>
      <c r="D34" s="36">
        <v>539.43163</v>
      </c>
      <c r="E34" s="36">
        <f t="shared" si="1"/>
        <v>1.6160834151126002</v>
      </c>
    </row>
    <row r="35" spans="1:5" ht="18.75">
      <c r="A35" s="5">
        <v>6</v>
      </c>
      <c r="B35" s="6" t="s">
        <v>28</v>
      </c>
      <c r="C35" s="36">
        <v>11003258.797360001</v>
      </c>
      <c r="D35" s="36">
        <v>3160694.6031</v>
      </c>
      <c r="E35" s="36">
        <f t="shared" si="1"/>
        <v>28.725077373062803</v>
      </c>
    </row>
    <row r="36" spans="1:5" ht="18.75">
      <c r="A36" s="5">
        <v>7</v>
      </c>
      <c r="B36" s="6" t="s">
        <v>34</v>
      </c>
      <c r="C36" s="36">
        <v>510890.53774</v>
      </c>
      <c r="D36" s="36">
        <v>130206.39448</v>
      </c>
      <c r="E36" s="36">
        <f t="shared" si="1"/>
        <v>25.486162859071005</v>
      </c>
    </row>
    <row r="37" spans="1:5" ht="18.75">
      <c r="A37" s="5">
        <v>8</v>
      </c>
      <c r="B37" s="6" t="s">
        <v>31</v>
      </c>
      <c r="C37" s="36">
        <v>9636.5</v>
      </c>
      <c r="D37" s="36">
        <v>2333.96778</v>
      </c>
      <c r="E37" s="36">
        <f t="shared" si="1"/>
        <v>24.22007762154309</v>
      </c>
    </row>
    <row r="38" spans="1:5" ht="18.75">
      <c r="A38" s="5">
        <v>9</v>
      </c>
      <c r="B38" s="6" t="s">
        <v>29</v>
      </c>
      <c r="C38" s="36">
        <v>543436.3496999999</v>
      </c>
      <c r="D38" s="36">
        <v>110057.69286</v>
      </c>
      <c r="E38" s="36">
        <f t="shared" si="1"/>
        <v>20.25217726432112</v>
      </c>
    </row>
    <row r="39" spans="1:5" ht="18.75">
      <c r="A39" s="5">
        <v>10</v>
      </c>
      <c r="B39" s="6" t="s">
        <v>35</v>
      </c>
      <c r="C39" s="36">
        <v>803369.6278900001</v>
      </c>
      <c r="D39" s="36">
        <v>220657.29678</v>
      </c>
      <c r="E39" s="36">
        <f t="shared" si="1"/>
        <v>27.46647235837662</v>
      </c>
    </row>
    <row r="40" spans="1:5" ht="18.75">
      <c r="A40" s="5">
        <v>11</v>
      </c>
      <c r="B40" s="6" t="s">
        <v>17</v>
      </c>
      <c r="C40" s="36">
        <v>5904.4</v>
      </c>
      <c r="D40" s="36">
        <v>1968.132</v>
      </c>
      <c r="E40" s="36">
        <f t="shared" si="1"/>
        <v>33.33331075130411</v>
      </c>
    </row>
    <row r="41" spans="1:5" ht="27" customHeight="1">
      <c r="A41" s="30"/>
      <c r="B41" s="25" t="s">
        <v>21</v>
      </c>
      <c r="C41" s="35">
        <f>C27-C29</f>
        <v>-215760.7331700027</v>
      </c>
      <c r="D41" s="35">
        <f>D27-D29</f>
        <v>793199.3467999995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70"/>
  <sheetViews>
    <sheetView zoomScale="70" zoomScaleNormal="70" zoomScalePageLayoutView="0" workbookViewId="0" topLeftCell="A24">
      <selection activeCell="A28" sqref="A28:E28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56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57</v>
      </c>
      <c r="D5" s="50" t="s">
        <v>58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2302958.6748900004</v>
      </c>
      <c r="E9" s="33">
        <f>D9/C9*100</f>
        <v>36.63689704778786</v>
      </c>
    </row>
    <row r="10" spans="1:5" ht="18.75">
      <c r="A10" s="23">
        <v>1</v>
      </c>
      <c r="B10" s="6" t="s">
        <v>2</v>
      </c>
      <c r="C10" s="42">
        <v>4164705.9</v>
      </c>
      <c r="D10" s="34">
        <v>1558174.2805200005</v>
      </c>
      <c r="E10" s="37">
        <f>D10/C10*100</f>
        <v>37.41378906299243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25478.173820000004</v>
      </c>
      <c r="E11" s="37">
        <f aca="true" t="shared" si="0" ref="E11:E17">D11/C11*100</f>
        <v>46.32395240000001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399951.40967</v>
      </c>
      <c r="E12" s="37">
        <f t="shared" si="0"/>
        <v>48.98507851669859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83.30078999999999</v>
      </c>
      <c r="E13" s="37">
        <f>D13/C13*100</f>
        <v>49.88071257485029</v>
      </c>
    </row>
    <row r="14" spans="1:6" ht="31.5">
      <c r="A14" s="23">
        <v>5</v>
      </c>
      <c r="B14" s="6" t="s">
        <v>19</v>
      </c>
      <c r="C14" s="42">
        <v>207283</v>
      </c>
      <c r="D14" s="34">
        <v>77656.67128</v>
      </c>
      <c r="E14" s="37">
        <f t="shared" si="0"/>
        <v>37.46408112580385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-811.11699</v>
      </c>
      <c r="E15" s="37">
        <f t="shared" si="0"/>
        <v>-0.18921843528893056</v>
      </c>
    </row>
    <row r="16" spans="1:5" ht="18.75">
      <c r="A16" s="23">
        <v>7</v>
      </c>
      <c r="B16" s="6" t="s">
        <v>6</v>
      </c>
      <c r="C16" s="42">
        <v>522045</v>
      </c>
      <c r="D16" s="34">
        <v>216293.83682</v>
      </c>
      <c r="E16" s="37">
        <f t="shared" si="0"/>
        <v>41.432029196716755</v>
      </c>
    </row>
    <row r="17" spans="1:5" ht="18.75">
      <c r="A17" s="23">
        <v>8</v>
      </c>
      <c r="B17" s="6" t="s">
        <v>7</v>
      </c>
      <c r="C17" s="42">
        <v>81238</v>
      </c>
      <c r="D17" s="34">
        <v>29462.39166</v>
      </c>
      <c r="E17" s="37">
        <f t="shared" si="0"/>
        <v>36.26676144168985</v>
      </c>
    </row>
    <row r="18" spans="1:5" ht="18.75">
      <c r="A18" s="23">
        <v>9</v>
      </c>
      <c r="B18" s="6" t="s">
        <v>8</v>
      </c>
      <c r="C18" s="42">
        <v>10318</v>
      </c>
      <c r="D18" s="34">
        <v>-3330.272679999999</v>
      </c>
      <c r="E18" s="34"/>
    </row>
    <row r="19" spans="1:5" ht="18.75">
      <c r="A19" s="26"/>
      <c r="B19" s="25" t="s">
        <v>9</v>
      </c>
      <c r="C19" s="35">
        <f>SUM(C20:C24)</f>
        <v>891509</v>
      </c>
      <c r="D19" s="35">
        <f>SUM(D20:D24)</f>
        <v>396762.81307000003</v>
      </c>
      <c r="E19" s="35">
        <f aca="true" t="shared" si="1" ref="E19:E29">D19/C19*100</f>
        <v>44.50463350005441</v>
      </c>
    </row>
    <row r="20" spans="1:5" ht="18.75">
      <c r="A20" s="23">
        <v>1</v>
      </c>
      <c r="B20" s="6" t="s">
        <v>10</v>
      </c>
      <c r="C20" s="42">
        <v>495000</v>
      </c>
      <c r="D20" s="34">
        <v>219520.47165</v>
      </c>
      <c r="E20" s="38">
        <f t="shared" si="1"/>
        <v>44.34757003030303</v>
      </c>
    </row>
    <row r="21" spans="1:5" ht="18.75">
      <c r="A21" s="23">
        <v>2</v>
      </c>
      <c r="B21" s="6" t="s">
        <v>11</v>
      </c>
      <c r="C21" s="42">
        <v>39728</v>
      </c>
      <c r="D21" s="34">
        <v>17014.389460000002</v>
      </c>
      <c r="E21" s="38">
        <f t="shared" si="1"/>
        <v>42.82719860048329</v>
      </c>
    </row>
    <row r="22" spans="1:5" ht="18.75">
      <c r="A22" s="23">
        <v>3</v>
      </c>
      <c r="B22" s="6" t="s">
        <v>12</v>
      </c>
      <c r="C22" s="42">
        <v>25000</v>
      </c>
      <c r="D22" s="34">
        <v>634.59767</v>
      </c>
      <c r="E22" s="38">
        <f t="shared" si="1"/>
        <v>2.53839068</v>
      </c>
    </row>
    <row r="23" spans="1:5" ht="18.75">
      <c r="A23" s="23">
        <v>4</v>
      </c>
      <c r="B23" s="6" t="s">
        <v>13</v>
      </c>
      <c r="C23" s="42">
        <v>151000</v>
      </c>
      <c r="D23" s="34">
        <v>75033.31644000001</v>
      </c>
      <c r="E23" s="38">
        <f t="shared" si="1"/>
        <v>49.69093803973511</v>
      </c>
    </row>
    <row r="24" spans="1:5" ht="18.75">
      <c r="A24" s="23">
        <v>5</v>
      </c>
      <c r="B24" s="6" t="s">
        <v>14</v>
      </c>
      <c r="C24" s="36">
        <v>180781</v>
      </c>
      <c r="D24" s="34">
        <v>84560.03785000001</v>
      </c>
      <c r="E24" s="38"/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2699721.4879600005</v>
      </c>
      <c r="E25" s="35">
        <f t="shared" si="1"/>
        <v>37.61415192549501</v>
      </c>
    </row>
    <row r="26" spans="1:5" ht="18.75">
      <c r="A26" s="27"/>
      <c r="B26" s="25" t="s">
        <v>16</v>
      </c>
      <c r="C26" s="35">
        <v>8381369.78649</v>
      </c>
      <c r="D26" s="35">
        <v>4382954.7293</v>
      </c>
      <c r="E26" s="35">
        <f t="shared" si="1"/>
        <v>52.29401447439918</v>
      </c>
    </row>
    <row r="27" spans="1:7" ht="28.5" customHeight="1">
      <c r="A27" s="27"/>
      <c r="B27" s="28" t="s">
        <v>18</v>
      </c>
      <c r="C27" s="35">
        <f>C26+C25</f>
        <v>15558778.68649</v>
      </c>
      <c r="D27" s="35">
        <f>D26+D25</f>
        <v>7082676.21726</v>
      </c>
      <c r="E27" s="35">
        <f>D27/C27*100</f>
        <v>45.52205773972497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15782195.962090002</v>
      </c>
      <c r="D29" s="35">
        <f>SUM(D30:D40)</f>
        <v>6718192.10845</v>
      </c>
      <c r="E29" s="35">
        <f t="shared" si="1"/>
        <v>42.568170643601135</v>
      </c>
    </row>
    <row r="30" spans="1:5" ht="18.75">
      <c r="A30" s="5">
        <v>1</v>
      </c>
      <c r="B30" s="6" t="s">
        <v>25</v>
      </c>
      <c r="C30" s="36">
        <v>810161.9155800001</v>
      </c>
      <c r="D30" s="36">
        <v>315393.1368399999</v>
      </c>
      <c r="E30" s="36">
        <f>D30/C30*100</f>
        <v>38.929642430082374</v>
      </c>
    </row>
    <row r="31" spans="1:5" ht="18.75">
      <c r="A31" s="5">
        <v>2</v>
      </c>
      <c r="B31" s="6" t="s">
        <v>33</v>
      </c>
      <c r="C31" s="36">
        <v>97796.89026999997</v>
      </c>
      <c r="D31" s="36">
        <v>36399.36798000001</v>
      </c>
      <c r="E31" s="36">
        <f aca="true" t="shared" si="2" ref="E31:E40">D31/C31*100</f>
        <v>37.21935112610204</v>
      </c>
    </row>
    <row r="32" spans="1:5" ht="18.75">
      <c r="A32" s="5">
        <v>3</v>
      </c>
      <c r="B32" s="6" t="s">
        <v>38</v>
      </c>
      <c r="C32" s="36">
        <v>1145874.73155</v>
      </c>
      <c r="D32" s="36">
        <v>320580.41439</v>
      </c>
      <c r="E32" s="36">
        <f t="shared" si="2"/>
        <v>27.976916286159643</v>
      </c>
    </row>
    <row r="33" spans="1:5" ht="18.75">
      <c r="A33" s="5">
        <v>4</v>
      </c>
      <c r="B33" s="6" t="s">
        <v>26</v>
      </c>
      <c r="C33" s="36">
        <v>774618.5066900001</v>
      </c>
      <c r="D33" s="36">
        <v>189437.66588000002</v>
      </c>
      <c r="E33" s="36">
        <f t="shared" si="2"/>
        <v>24.45560805014595</v>
      </c>
    </row>
    <row r="34" spans="1:5" ht="18.75">
      <c r="A34" s="5">
        <v>5</v>
      </c>
      <c r="B34" s="6" t="s">
        <v>27</v>
      </c>
      <c r="C34" s="36">
        <v>33381.1228</v>
      </c>
      <c r="D34" s="36">
        <v>539.43163</v>
      </c>
      <c r="E34" s="36">
        <f t="shared" si="2"/>
        <v>1.6159780880707824</v>
      </c>
    </row>
    <row r="35" spans="1:5" ht="18.75">
      <c r="A35" s="5">
        <v>6</v>
      </c>
      <c r="B35" s="6" t="s">
        <v>28</v>
      </c>
      <c r="C35" s="36">
        <v>11027823.855600003</v>
      </c>
      <c r="D35" s="36">
        <v>4891032.09027</v>
      </c>
      <c r="E35" s="36">
        <f t="shared" si="2"/>
        <v>44.351742957757715</v>
      </c>
    </row>
    <row r="36" spans="1:5" ht="18.75">
      <c r="A36" s="5">
        <v>7</v>
      </c>
      <c r="B36" s="6" t="s">
        <v>34</v>
      </c>
      <c r="C36" s="36">
        <v>509169.23672000004</v>
      </c>
      <c r="D36" s="36">
        <v>251224.00972</v>
      </c>
      <c r="E36" s="36">
        <f t="shared" si="2"/>
        <v>49.33998199466083</v>
      </c>
    </row>
    <row r="37" spans="1:5" ht="18.75">
      <c r="A37" s="5">
        <v>8</v>
      </c>
      <c r="B37" s="6" t="s">
        <v>31</v>
      </c>
      <c r="C37" s="36">
        <v>9636.5</v>
      </c>
      <c r="D37" s="36">
        <v>3779.44029</v>
      </c>
      <c r="E37" s="36">
        <f t="shared" si="2"/>
        <v>39.2200517822861</v>
      </c>
    </row>
    <row r="38" spans="1:5" ht="18.75">
      <c r="A38" s="5">
        <v>9</v>
      </c>
      <c r="B38" s="6" t="s">
        <v>29</v>
      </c>
      <c r="C38" s="36">
        <v>542379.1497000001</v>
      </c>
      <c r="D38" s="36">
        <v>154626.66708</v>
      </c>
      <c r="E38" s="36">
        <f t="shared" si="2"/>
        <v>28.50896225740368</v>
      </c>
    </row>
    <row r="39" spans="1:5" ht="18.75">
      <c r="A39" s="5">
        <v>10</v>
      </c>
      <c r="B39" s="6" t="s">
        <v>35</v>
      </c>
      <c r="C39" s="36">
        <v>825449.6531799999</v>
      </c>
      <c r="D39" s="36">
        <v>552719.71937</v>
      </c>
      <c r="E39" s="36">
        <f t="shared" si="2"/>
        <v>66.9598342237685</v>
      </c>
    </row>
    <row r="40" spans="1:5" ht="18.75">
      <c r="A40" s="5">
        <v>11</v>
      </c>
      <c r="B40" s="6" t="s">
        <v>17</v>
      </c>
      <c r="C40" s="36">
        <v>5904.4</v>
      </c>
      <c r="D40" s="36">
        <v>2460.165</v>
      </c>
      <c r="E40" s="36">
        <f t="shared" si="2"/>
        <v>41.666638439130146</v>
      </c>
    </row>
    <row r="41" spans="1:5" ht="27" customHeight="1">
      <c r="A41" s="30"/>
      <c r="B41" s="25" t="s">
        <v>21</v>
      </c>
      <c r="C41" s="35">
        <f>C27-C29</f>
        <v>-223417.27560000308</v>
      </c>
      <c r="D41" s="35">
        <f>D27-D29</f>
        <v>364484.1088100001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70"/>
  <sheetViews>
    <sheetView zoomScale="70" zoomScaleNormal="70" zoomScalePageLayoutView="0" workbookViewId="0" topLeftCell="A31">
      <selection activeCell="D18" sqref="D18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59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60</v>
      </c>
      <c r="D5" s="50" t="s">
        <v>61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v>6285899.9</v>
      </c>
      <c r="D9" s="33">
        <v>2850488.2215600004</v>
      </c>
      <c r="E9" s="33">
        <f>D9/C9*100</f>
        <v>45.347337165836834</v>
      </c>
    </row>
    <row r="10" spans="1:5" ht="18.75">
      <c r="A10" s="23">
        <v>1</v>
      </c>
      <c r="B10" s="6" t="s">
        <v>2</v>
      </c>
      <c r="C10" s="42">
        <v>4164705.9</v>
      </c>
      <c r="D10" s="34">
        <v>2060967.45362</v>
      </c>
      <c r="E10" s="37">
        <f>D10/C10*100</f>
        <v>49.48650644502893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30759.156460000002</v>
      </c>
      <c r="E11" s="37">
        <f aca="true" t="shared" si="0" ref="E11:E29">D11/C11*100</f>
        <v>55.92573901818182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414319.78512</v>
      </c>
      <c r="E12" s="37">
        <f t="shared" si="0"/>
        <v>50.744882289252836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83.30078999999999</v>
      </c>
      <c r="E13" s="37">
        <f>D13/C13*100</f>
        <v>49.88071257485029</v>
      </c>
    </row>
    <row r="14" spans="1:6" ht="31.5">
      <c r="A14" s="23">
        <v>5</v>
      </c>
      <c r="B14" s="6" t="s">
        <v>19</v>
      </c>
      <c r="C14" s="42">
        <v>207283</v>
      </c>
      <c r="D14" s="34">
        <v>80885.21776999999</v>
      </c>
      <c r="E14" s="37">
        <f t="shared" si="0"/>
        <v>39.021636009706526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1908.81943</v>
      </c>
      <c r="E15" s="37">
        <f t="shared" si="0"/>
        <v>0.44529190023957993</v>
      </c>
    </row>
    <row r="16" spans="1:5" ht="18.75">
      <c r="A16" s="23">
        <v>7</v>
      </c>
      <c r="B16" s="6" t="s">
        <v>6</v>
      </c>
      <c r="C16" s="42">
        <v>522045</v>
      </c>
      <c r="D16" s="34">
        <v>228434.22806000002</v>
      </c>
      <c r="E16" s="37">
        <f t="shared" si="0"/>
        <v>43.757574166977946</v>
      </c>
    </row>
    <row r="17" spans="1:5" ht="18.75">
      <c r="A17" s="23">
        <v>8</v>
      </c>
      <c r="B17" s="6" t="s">
        <v>7</v>
      </c>
      <c r="C17" s="42">
        <v>81238</v>
      </c>
      <c r="D17" s="34">
        <v>35476.71412</v>
      </c>
      <c r="E17" s="37">
        <f t="shared" si="0"/>
        <v>43.67009788522612</v>
      </c>
    </row>
    <row r="18" spans="1:5" ht="18.75">
      <c r="A18" s="23">
        <v>9</v>
      </c>
      <c r="B18" s="6" t="s">
        <v>8</v>
      </c>
      <c r="C18" s="42">
        <f>C9-C10-C11-C12-C13-C14-C15-C16-C17</f>
        <v>10318.000000000466</v>
      </c>
      <c r="D18" s="42">
        <f>D9-D10-D11-D12-D13-D14-D15-D16-D17</f>
        <v>-2346.453809999606</v>
      </c>
      <c r="E18" s="37">
        <f t="shared" si="0"/>
        <v>-22.741362764096724</v>
      </c>
    </row>
    <row r="19" spans="1:5" ht="18.75">
      <c r="A19" s="26"/>
      <c r="B19" s="25" t="s">
        <v>9</v>
      </c>
      <c r="C19" s="35">
        <v>891509</v>
      </c>
      <c r="D19" s="35">
        <v>454011.5155600001</v>
      </c>
      <c r="E19" s="35">
        <f t="shared" si="0"/>
        <v>50.926184206777506</v>
      </c>
    </row>
    <row r="20" spans="1:5" ht="18.75">
      <c r="A20" s="23">
        <v>1</v>
      </c>
      <c r="B20" s="6" t="s">
        <v>10</v>
      </c>
      <c r="C20" s="42">
        <v>495000</v>
      </c>
      <c r="D20" s="34">
        <v>257216.40201000002</v>
      </c>
      <c r="E20" s="38">
        <f t="shared" si="0"/>
        <v>51.9629094969697</v>
      </c>
    </row>
    <row r="21" spans="1:5" ht="18.75">
      <c r="A21" s="23">
        <v>2</v>
      </c>
      <c r="B21" s="6" t="s">
        <v>11</v>
      </c>
      <c r="C21" s="42">
        <v>39728</v>
      </c>
      <c r="D21" s="34">
        <v>18296.411180000003</v>
      </c>
      <c r="E21" s="38">
        <f t="shared" si="0"/>
        <v>46.054196486105525</v>
      </c>
    </row>
    <row r="22" spans="1:5" ht="18.75">
      <c r="A22" s="23">
        <v>3</v>
      </c>
      <c r="B22" s="6" t="s">
        <v>12</v>
      </c>
      <c r="C22" s="42">
        <v>25000</v>
      </c>
      <c r="D22" s="34">
        <v>634.59767</v>
      </c>
      <c r="E22" s="38">
        <f t="shared" si="0"/>
        <v>2.53839068</v>
      </c>
    </row>
    <row r="23" spans="1:5" ht="18.75">
      <c r="A23" s="23">
        <v>4</v>
      </c>
      <c r="B23" s="6" t="s">
        <v>13</v>
      </c>
      <c r="C23" s="42">
        <v>151000</v>
      </c>
      <c r="D23" s="34">
        <v>82167.506</v>
      </c>
      <c r="E23" s="38">
        <f t="shared" si="0"/>
        <v>54.415566887417214</v>
      </c>
    </row>
    <row r="24" spans="1:5" ht="18.75">
      <c r="A24" s="23">
        <v>5</v>
      </c>
      <c r="B24" s="6" t="s">
        <v>14</v>
      </c>
      <c r="C24" s="36">
        <f>C19-C20-C21-C22-C23</f>
        <v>180781</v>
      </c>
      <c r="D24" s="36">
        <f>D19-D20-D21-D22-D23</f>
        <v>95696.59870000009</v>
      </c>
      <c r="E24" s="38">
        <f t="shared" si="0"/>
        <v>52.93509754896814</v>
      </c>
    </row>
    <row r="25" spans="1:5" ht="18.75">
      <c r="A25" s="29"/>
      <c r="B25" s="25" t="s">
        <v>15</v>
      </c>
      <c r="C25" s="35">
        <v>7177408.9</v>
      </c>
      <c r="D25" s="35">
        <v>3304499.7371200006</v>
      </c>
      <c r="E25" s="35">
        <f t="shared" si="0"/>
        <v>46.04028812013205</v>
      </c>
    </row>
    <row r="26" spans="1:5" ht="18.75">
      <c r="A26" s="27"/>
      <c r="B26" s="25" t="s">
        <v>16</v>
      </c>
      <c r="C26" s="35">
        <v>8577514.90194</v>
      </c>
      <c r="D26" s="35">
        <v>5602935.684839999</v>
      </c>
      <c r="E26" s="35">
        <f t="shared" si="0"/>
        <v>65.32120024149148</v>
      </c>
    </row>
    <row r="27" spans="1:7" ht="28.5" customHeight="1">
      <c r="A27" s="27"/>
      <c r="B27" s="28" t="s">
        <v>18</v>
      </c>
      <c r="C27" s="35">
        <v>15754923.80194</v>
      </c>
      <c r="D27" s="35">
        <v>8907435.42196</v>
      </c>
      <c r="E27" s="35">
        <f>D27/C27*100</f>
        <v>56.53747065957357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32" t="s">
        <v>0</v>
      </c>
      <c r="B29" s="25" t="s">
        <v>20</v>
      </c>
      <c r="C29" s="35">
        <f>SUM(C30:C40)</f>
        <v>15981488.987540007</v>
      </c>
      <c r="D29" s="35">
        <f>SUM(D30:D40)</f>
        <v>8984609.905890003</v>
      </c>
      <c r="E29" s="35">
        <f t="shared" si="0"/>
        <v>56.21885365559409</v>
      </c>
    </row>
    <row r="30" spans="1:5" ht="18.75">
      <c r="A30" s="5">
        <v>1</v>
      </c>
      <c r="B30" s="6" t="s">
        <v>25</v>
      </c>
      <c r="C30" s="36">
        <v>702586.5799600002</v>
      </c>
      <c r="D30" s="36">
        <v>306328.7179599999</v>
      </c>
      <c r="E30" s="36">
        <f>D30/C30*100</f>
        <v>43.6001379328139</v>
      </c>
    </row>
    <row r="31" spans="1:5" ht="18.75">
      <c r="A31" s="5">
        <v>2</v>
      </c>
      <c r="B31" s="6" t="s">
        <v>33</v>
      </c>
      <c r="C31" s="36">
        <v>98329.76526999996</v>
      </c>
      <c r="D31" s="36">
        <v>44830.32218000001</v>
      </c>
      <c r="E31" s="36">
        <f aca="true" t="shared" si="1" ref="E31:E40">D31/C31*100</f>
        <v>45.591812465840974</v>
      </c>
    </row>
    <row r="32" spans="1:5" ht="18.75">
      <c r="A32" s="5">
        <v>3</v>
      </c>
      <c r="B32" s="6" t="s">
        <v>38</v>
      </c>
      <c r="C32" s="36">
        <v>1215104.5756999995</v>
      </c>
      <c r="D32" s="36">
        <v>562289.17458</v>
      </c>
      <c r="E32" s="36">
        <f t="shared" si="1"/>
        <v>46.27496149918417</v>
      </c>
    </row>
    <row r="33" spans="1:5" ht="18.75">
      <c r="A33" s="5">
        <v>4</v>
      </c>
      <c r="B33" s="6" t="s">
        <v>26</v>
      </c>
      <c r="C33" s="36">
        <v>774425.50869</v>
      </c>
      <c r="D33" s="36">
        <v>426984.2685799999</v>
      </c>
      <c r="E33" s="36">
        <f t="shared" si="1"/>
        <v>55.13561521265957</v>
      </c>
    </row>
    <row r="34" spans="1:5" ht="18.75">
      <c r="A34" s="5">
        <v>5</v>
      </c>
      <c r="B34" s="6" t="s">
        <v>27</v>
      </c>
      <c r="C34" s="36">
        <v>33381.1228</v>
      </c>
      <c r="D34" s="36">
        <v>737.40432</v>
      </c>
      <c r="E34" s="36">
        <f t="shared" si="1"/>
        <v>2.2090458862576066</v>
      </c>
    </row>
    <row r="35" spans="1:5" ht="18.75">
      <c r="A35" s="5">
        <v>6</v>
      </c>
      <c r="B35" s="6" t="s">
        <v>28</v>
      </c>
      <c r="C35" s="36">
        <v>11220772.663870005</v>
      </c>
      <c r="D35" s="36">
        <v>6627065.687790002</v>
      </c>
      <c r="E35" s="36">
        <f t="shared" si="1"/>
        <v>59.060689368822395</v>
      </c>
    </row>
    <row r="36" spans="1:5" ht="18.75">
      <c r="A36" s="5">
        <v>7</v>
      </c>
      <c r="B36" s="6" t="s">
        <v>34</v>
      </c>
      <c r="C36" s="36">
        <v>537531.5821799999</v>
      </c>
      <c r="D36" s="36">
        <v>238586.36698</v>
      </c>
      <c r="E36" s="36">
        <f t="shared" si="1"/>
        <v>44.38555331249467</v>
      </c>
    </row>
    <row r="37" spans="1:5" ht="18.75">
      <c r="A37" s="5">
        <v>8</v>
      </c>
      <c r="B37" s="6" t="s">
        <v>31</v>
      </c>
      <c r="C37" s="36">
        <v>9636.5</v>
      </c>
      <c r="D37" s="36">
        <v>4460.659779999999</v>
      </c>
      <c r="E37" s="36">
        <f t="shared" si="1"/>
        <v>46.28921060551029</v>
      </c>
    </row>
    <row r="38" spans="1:5" ht="18.75">
      <c r="A38" s="5">
        <v>9</v>
      </c>
      <c r="B38" s="6" t="s">
        <v>29</v>
      </c>
      <c r="C38" s="36">
        <v>542129.1497000001</v>
      </c>
      <c r="D38" s="36">
        <v>187024.63711</v>
      </c>
      <c r="E38" s="36">
        <f t="shared" si="1"/>
        <v>34.498170263210255</v>
      </c>
    </row>
    <row r="39" spans="1:5" ht="18.75">
      <c r="A39" s="5">
        <v>10</v>
      </c>
      <c r="B39" s="6" t="s">
        <v>35</v>
      </c>
      <c r="C39" s="36">
        <v>841687.1393699999</v>
      </c>
      <c r="D39" s="36">
        <v>583350.4686099999</v>
      </c>
      <c r="E39" s="36">
        <f t="shared" si="1"/>
        <v>69.30728073695362</v>
      </c>
    </row>
    <row r="40" spans="1:5" ht="18.75">
      <c r="A40" s="5">
        <v>11</v>
      </c>
      <c r="B40" s="6" t="s">
        <v>17</v>
      </c>
      <c r="C40" s="36">
        <v>5904.4</v>
      </c>
      <c r="D40" s="36">
        <v>2952.198</v>
      </c>
      <c r="E40" s="36">
        <f t="shared" si="1"/>
        <v>49.99996612695617</v>
      </c>
    </row>
    <row r="41" spans="1:5" ht="27" customHeight="1">
      <c r="A41" s="30"/>
      <c r="B41" s="25" t="s">
        <v>21</v>
      </c>
      <c r="C41" s="35">
        <f>C27-C29</f>
        <v>-226565.18560000695</v>
      </c>
      <c r="D41" s="35">
        <f>D27-D29</f>
        <v>-77174.4839300029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70"/>
  <sheetViews>
    <sheetView zoomScale="70" zoomScaleNormal="70" zoomScalePageLayoutView="0" workbookViewId="0" topLeftCell="A22">
      <selection activeCell="H39" sqref="H39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62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63</v>
      </c>
      <c r="D5" s="50" t="s">
        <v>64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3762472.15677</v>
      </c>
      <c r="E9" s="33">
        <f>D9/C9*100</f>
        <v>59.85574407206198</v>
      </c>
    </row>
    <row r="10" spans="1:5" ht="18.75">
      <c r="A10" s="23">
        <v>1</v>
      </c>
      <c r="B10" s="6" t="s">
        <v>2</v>
      </c>
      <c r="C10" s="42">
        <v>4164705.9</v>
      </c>
      <c r="D10" s="34">
        <v>2690725.76033</v>
      </c>
      <c r="E10" s="37">
        <f>D10/C10*100</f>
        <v>64.60782165506572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36257.502</v>
      </c>
      <c r="E11" s="37">
        <f aca="true" t="shared" si="0" ref="E11:E17">D11/C11*100</f>
        <v>65.92273090909092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564148.90119</v>
      </c>
      <c r="E12" s="37">
        <f t="shared" si="0"/>
        <v>69.0955889934303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312.48843</v>
      </c>
      <c r="E13" s="37">
        <f>D13/C13*100</f>
        <v>187.11882035928141</v>
      </c>
    </row>
    <row r="14" spans="1:6" ht="31.5">
      <c r="A14" s="23">
        <v>5</v>
      </c>
      <c r="B14" s="6" t="s">
        <v>19</v>
      </c>
      <c r="C14" s="42">
        <v>207283</v>
      </c>
      <c r="D14" s="34">
        <v>88505.66422999998</v>
      </c>
      <c r="E14" s="37">
        <f t="shared" si="0"/>
        <v>42.6979849915333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6103.20644</v>
      </c>
      <c r="E15" s="37">
        <f t="shared" si="0"/>
        <v>1.423764003293932</v>
      </c>
    </row>
    <row r="16" spans="1:5" ht="18.75">
      <c r="A16" s="23">
        <v>7</v>
      </c>
      <c r="B16" s="6" t="s">
        <v>6</v>
      </c>
      <c r="C16" s="42">
        <v>522045</v>
      </c>
      <c r="D16" s="34">
        <v>335720.7577</v>
      </c>
      <c r="E16" s="37">
        <f t="shared" si="0"/>
        <v>64.30877753833482</v>
      </c>
    </row>
    <row r="17" spans="1:5" ht="18.75">
      <c r="A17" s="23">
        <v>8</v>
      </c>
      <c r="B17" s="6" t="s">
        <v>7</v>
      </c>
      <c r="C17" s="42">
        <v>81238</v>
      </c>
      <c r="D17" s="34">
        <v>41713.95292999999</v>
      </c>
      <c r="E17" s="37">
        <f t="shared" si="0"/>
        <v>51.34783344001575</v>
      </c>
    </row>
    <row r="18" spans="1:5" ht="18.75">
      <c r="A18" s="23">
        <v>9</v>
      </c>
      <c r="B18" s="6" t="s">
        <v>8</v>
      </c>
      <c r="C18" s="42">
        <v>10318</v>
      </c>
      <c r="D18" s="34">
        <v>-1016.0764799999982</v>
      </c>
      <c r="E18" s="34"/>
    </row>
    <row r="19" spans="1:5" ht="18.75">
      <c r="A19" s="26"/>
      <c r="B19" s="25" t="s">
        <v>9</v>
      </c>
      <c r="C19" s="35">
        <f>SUM(C20:C24)</f>
        <v>891509</v>
      </c>
      <c r="D19" s="35">
        <f>SUM(D20:D24)</f>
        <v>542656.8908700001</v>
      </c>
      <c r="E19" s="35">
        <f aca="true" t="shared" si="1" ref="E19:E29">D19/C19*100</f>
        <v>60.869479822413474</v>
      </c>
    </row>
    <row r="20" spans="1:5" ht="18.75">
      <c r="A20" s="23">
        <v>1</v>
      </c>
      <c r="B20" s="6" t="s">
        <v>10</v>
      </c>
      <c r="C20" s="42">
        <v>495000</v>
      </c>
      <c r="D20" s="34">
        <v>310992.6722100001</v>
      </c>
      <c r="E20" s="38">
        <f t="shared" si="1"/>
        <v>62.826802466666685</v>
      </c>
    </row>
    <row r="21" spans="1:5" ht="18.75">
      <c r="A21" s="23">
        <v>2</v>
      </c>
      <c r="B21" s="6" t="s">
        <v>11</v>
      </c>
      <c r="C21" s="42">
        <v>39728</v>
      </c>
      <c r="D21" s="34">
        <f>'[1]7 мес 2023'!$H$25+'[1]7 мес 2023'!$H$26</f>
        <v>25075.146099999998</v>
      </c>
      <c r="E21" s="38">
        <f t="shared" si="1"/>
        <v>63.117061266612964</v>
      </c>
    </row>
    <row r="22" spans="1:5" ht="18.75">
      <c r="A22" s="23">
        <v>3</v>
      </c>
      <c r="B22" s="6" t="s">
        <v>12</v>
      </c>
      <c r="C22" s="42">
        <v>25000</v>
      </c>
      <c r="D22" s="34">
        <v>747.60165</v>
      </c>
      <c r="E22" s="38">
        <f t="shared" si="1"/>
        <v>2.9904065999999996</v>
      </c>
    </row>
    <row r="23" spans="1:5" ht="18.75">
      <c r="A23" s="23">
        <v>4</v>
      </c>
      <c r="B23" s="6" t="s">
        <v>13</v>
      </c>
      <c r="C23" s="42">
        <v>151000</v>
      </c>
      <c r="D23" s="34">
        <v>95243.34900000002</v>
      </c>
      <c r="E23" s="38">
        <f t="shared" si="1"/>
        <v>63.07506556291392</v>
      </c>
    </row>
    <row r="24" spans="1:5" ht="18.75">
      <c r="A24" s="23">
        <v>5</v>
      </c>
      <c r="B24" s="6" t="s">
        <v>14</v>
      </c>
      <c r="C24" s="36">
        <v>180781</v>
      </c>
      <c r="D24" s="34">
        <v>110598.12191000002</v>
      </c>
      <c r="E24" s="38"/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4305129.04764</v>
      </c>
      <c r="E25" s="35">
        <f t="shared" si="1"/>
        <v>59.981660619057095</v>
      </c>
    </row>
    <row r="26" spans="1:5" ht="18.75">
      <c r="A26" s="27"/>
      <c r="B26" s="25" t="s">
        <v>16</v>
      </c>
      <c r="C26" s="35">
        <v>8636121.65519</v>
      </c>
      <c r="D26" s="35">
        <v>5945169.562979998</v>
      </c>
      <c r="E26" s="35">
        <f t="shared" si="1"/>
        <v>68.84073430585781</v>
      </c>
    </row>
    <row r="27" spans="1:7" ht="28.5" customHeight="1">
      <c r="A27" s="27"/>
      <c r="B27" s="28" t="s">
        <v>18</v>
      </c>
      <c r="C27" s="35">
        <f>C26+C25</f>
        <v>15813530.55519</v>
      </c>
      <c r="D27" s="35">
        <f>D26+D25</f>
        <v>10250298.610619998</v>
      </c>
      <c r="E27" s="35">
        <f>D27/C27*100</f>
        <v>64.819798304028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52" t="s">
        <v>0</v>
      </c>
      <c r="B29" s="53" t="s">
        <v>20</v>
      </c>
      <c r="C29" s="54">
        <f>SUM(C30:C40)</f>
        <v>16040095.74079</v>
      </c>
      <c r="D29" s="54">
        <f>SUM(D30:D40)</f>
        <v>10368728.356680004</v>
      </c>
      <c r="E29" s="54">
        <f t="shared" si="1"/>
        <v>64.64255902358677</v>
      </c>
    </row>
    <row r="30" spans="1:5" ht="18.75">
      <c r="A30" s="55">
        <v>1</v>
      </c>
      <c r="B30" s="56" t="s">
        <v>25</v>
      </c>
      <c r="C30" s="57">
        <f>703042.97996+126.9</f>
        <v>703169.87996</v>
      </c>
      <c r="D30" s="57">
        <v>401305.8113400001</v>
      </c>
      <c r="E30" s="57">
        <f>D30/C30*100</f>
        <v>57.07096148128933</v>
      </c>
    </row>
    <row r="31" spans="1:5" ht="18.75">
      <c r="A31" s="55">
        <v>2</v>
      </c>
      <c r="B31" s="56" t="s">
        <v>33</v>
      </c>
      <c r="C31" s="57">
        <v>98329.76526999996</v>
      </c>
      <c r="D31" s="57">
        <v>58743.73230000002</v>
      </c>
      <c r="E31" s="57">
        <f aca="true" t="shared" si="2" ref="E31:E40">D31/C31*100</f>
        <v>59.74155652532866</v>
      </c>
    </row>
    <row r="32" spans="1:5" ht="18.75">
      <c r="A32" s="55">
        <v>3</v>
      </c>
      <c r="B32" s="56" t="s">
        <v>38</v>
      </c>
      <c r="C32" s="57">
        <v>1215104.5756999995</v>
      </c>
      <c r="D32" s="57">
        <v>773516.66572</v>
      </c>
      <c r="E32" s="57">
        <f t="shared" si="2"/>
        <v>63.65844398819676</v>
      </c>
    </row>
    <row r="33" spans="1:5" ht="18.75">
      <c r="A33" s="55">
        <v>4</v>
      </c>
      <c r="B33" s="56" t="s">
        <v>26</v>
      </c>
      <c r="C33" s="57">
        <v>774425.50869</v>
      </c>
      <c r="D33" s="57">
        <v>544993.83089</v>
      </c>
      <c r="E33" s="57">
        <f t="shared" si="2"/>
        <v>70.3739513709845</v>
      </c>
    </row>
    <row r="34" spans="1:5" ht="18.75">
      <c r="A34" s="55">
        <v>5</v>
      </c>
      <c r="B34" s="56" t="s">
        <v>27</v>
      </c>
      <c r="C34" s="57">
        <v>33381.1228</v>
      </c>
      <c r="D34" s="57">
        <v>766.12551</v>
      </c>
      <c r="E34" s="57">
        <f t="shared" si="2"/>
        <v>2.2950861017772595</v>
      </c>
    </row>
    <row r="35" spans="1:5" ht="18.75">
      <c r="A35" s="55">
        <v>6</v>
      </c>
      <c r="B35" s="56" t="s">
        <v>28</v>
      </c>
      <c r="C35" s="57">
        <f>11220772.66387+500</f>
        <v>11221272.66387</v>
      </c>
      <c r="D35" s="57">
        <v>7384715.824110002</v>
      </c>
      <c r="E35" s="57">
        <f t="shared" si="2"/>
        <v>65.80996688447954</v>
      </c>
    </row>
    <row r="36" spans="1:5" ht="18.75">
      <c r="A36" s="55">
        <v>7</v>
      </c>
      <c r="B36" s="56" t="s">
        <v>34</v>
      </c>
      <c r="C36" s="57">
        <v>537531.5821799999</v>
      </c>
      <c r="D36" s="57">
        <v>403676.65386</v>
      </c>
      <c r="E36" s="57">
        <f t="shared" si="2"/>
        <v>75.09822068925864</v>
      </c>
    </row>
    <row r="37" spans="1:5" ht="18.75">
      <c r="A37" s="55">
        <v>8</v>
      </c>
      <c r="B37" s="56" t="s">
        <v>31</v>
      </c>
      <c r="C37" s="57">
        <v>9636.5</v>
      </c>
      <c r="D37" s="57">
        <v>5168.16882</v>
      </c>
      <c r="E37" s="57">
        <f t="shared" si="2"/>
        <v>53.63118165308981</v>
      </c>
    </row>
    <row r="38" spans="1:5" ht="18.75">
      <c r="A38" s="55">
        <v>9</v>
      </c>
      <c r="B38" s="56" t="s">
        <v>29</v>
      </c>
      <c r="C38" s="57">
        <f>542129.1497+19614.5</f>
        <v>561743.6497</v>
      </c>
      <c r="D38" s="57">
        <v>200846.65563999998</v>
      </c>
      <c r="E38" s="57">
        <f t="shared" si="2"/>
        <v>35.754147954723194</v>
      </c>
    </row>
    <row r="39" spans="1:5" ht="18.75">
      <c r="A39" s="55">
        <v>10</v>
      </c>
      <c r="B39" s="56" t="s">
        <v>35</v>
      </c>
      <c r="C39" s="57">
        <f>843341.95454+13.07208+36241.066</f>
        <v>879596.0926199999</v>
      </c>
      <c r="D39" s="57">
        <v>591550.6574899999</v>
      </c>
      <c r="E39" s="57">
        <f t="shared" si="2"/>
        <v>67.25253357231085</v>
      </c>
    </row>
    <row r="40" spans="1:5" ht="18.75">
      <c r="A40" s="55">
        <v>11</v>
      </c>
      <c r="B40" s="56" t="s">
        <v>17</v>
      </c>
      <c r="C40" s="57">
        <v>5904.4</v>
      </c>
      <c r="D40" s="57">
        <v>3444.231</v>
      </c>
      <c r="E40" s="57">
        <f t="shared" si="2"/>
        <v>58.33329381478221</v>
      </c>
    </row>
    <row r="41" spans="1:5" s="8" customFormat="1" ht="27" customHeight="1">
      <c r="A41" s="30"/>
      <c r="B41" s="25" t="s">
        <v>21</v>
      </c>
      <c r="C41" s="35">
        <f>C27-C29</f>
        <v>-226565.1855999995</v>
      </c>
      <c r="D41" s="35">
        <f>D27-D29</f>
        <v>-118429.74606000632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8.75">
      <c r="A50" s="11"/>
      <c r="B50" s="18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70"/>
  <sheetViews>
    <sheetView zoomScale="70" zoomScaleNormal="70" zoomScalePageLayoutView="0" workbookViewId="0" topLeftCell="A1">
      <selection activeCell="I15" sqref="I15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65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66</v>
      </c>
      <c r="D5" s="50" t="s">
        <v>67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4280123.44073</v>
      </c>
      <c r="E9" s="33">
        <f>D9/C9*100</f>
        <v>68.09086222849332</v>
      </c>
    </row>
    <row r="10" spans="1:5" ht="18.75">
      <c r="A10" s="23">
        <v>1</v>
      </c>
      <c r="B10" s="6" t="s">
        <v>2</v>
      </c>
      <c r="C10" s="42">
        <v>4164705.9</v>
      </c>
      <c r="D10" s="34">
        <v>3146352.6177</v>
      </c>
      <c r="E10" s="37">
        <f>D10/C10*100</f>
        <v>75.54801451166095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42000.521700000005</v>
      </c>
      <c r="E11" s="37">
        <f aca="true" t="shared" si="0" ref="E11:E17">D11/C11*100</f>
        <v>76.36458490909092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593725.0770300002</v>
      </c>
      <c r="E12" s="37">
        <f t="shared" si="0"/>
        <v>72.71800726904407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312.6757</v>
      </c>
      <c r="E13" s="37">
        <f>D13/C13*100</f>
        <v>187.23095808383235</v>
      </c>
    </row>
    <row r="14" spans="1:6" ht="31.5">
      <c r="A14" s="23">
        <v>5</v>
      </c>
      <c r="B14" s="6" t="s">
        <v>19</v>
      </c>
      <c r="C14" s="42">
        <v>207283</v>
      </c>
      <c r="D14" s="34">
        <v>91916.58406</v>
      </c>
      <c r="E14" s="37">
        <f t="shared" si="0"/>
        <v>44.34352265260537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12514.174899999996</v>
      </c>
      <c r="E15" s="37">
        <f t="shared" si="0"/>
        <v>2.9193231342743893</v>
      </c>
    </row>
    <row r="16" spans="1:5" ht="18.75">
      <c r="A16" s="23">
        <v>7</v>
      </c>
      <c r="B16" s="6" t="s">
        <v>6</v>
      </c>
      <c r="C16" s="42">
        <v>522045</v>
      </c>
      <c r="D16" s="34">
        <v>344224.4361599999</v>
      </c>
      <c r="E16" s="37">
        <f t="shared" si="0"/>
        <v>65.93769429072205</v>
      </c>
    </row>
    <row r="17" spans="1:5" ht="18.75">
      <c r="A17" s="23">
        <v>8</v>
      </c>
      <c r="B17" s="6" t="s">
        <v>7</v>
      </c>
      <c r="C17" s="42">
        <v>81238</v>
      </c>
      <c r="D17" s="34">
        <v>48472.03207</v>
      </c>
      <c r="E17" s="37">
        <f t="shared" si="0"/>
        <v>59.66669793692607</v>
      </c>
    </row>
    <row r="18" spans="1:5" ht="18.75">
      <c r="A18" s="23">
        <v>9</v>
      </c>
      <c r="B18" s="6" t="s">
        <v>8</v>
      </c>
      <c r="C18" s="42">
        <v>10318</v>
      </c>
      <c r="D18" s="34">
        <v>605.3214100000018</v>
      </c>
      <c r="E18" s="34"/>
    </row>
    <row r="19" spans="1:5" ht="19.5" customHeight="1">
      <c r="A19" s="26"/>
      <c r="B19" s="25" t="s">
        <v>9</v>
      </c>
      <c r="C19" s="35">
        <f>SUM(C20:C24)</f>
        <v>891509</v>
      </c>
      <c r="D19" s="35">
        <f>SUM(D20:D24)</f>
        <v>617767.42672</v>
      </c>
      <c r="E19" s="35">
        <f aca="true" t="shared" si="1" ref="E19:E29">D19/C19*100</f>
        <v>69.2945810664839</v>
      </c>
    </row>
    <row r="20" spans="1:5" ht="18.75">
      <c r="A20" s="23">
        <v>1</v>
      </c>
      <c r="B20" s="6" t="s">
        <v>10</v>
      </c>
      <c r="C20" s="42">
        <v>495000</v>
      </c>
      <c r="D20" s="34">
        <v>360700.25129</v>
      </c>
      <c r="E20" s="38">
        <f t="shared" si="1"/>
        <v>72.86873763434343</v>
      </c>
    </row>
    <row r="21" spans="1:5" ht="18.75">
      <c r="A21" s="23">
        <v>2</v>
      </c>
      <c r="B21" s="6" t="s">
        <v>11</v>
      </c>
      <c r="C21" s="42">
        <v>39728</v>
      </c>
      <c r="D21" s="34">
        <v>26453.18583</v>
      </c>
      <c r="E21" s="38">
        <f t="shared" si="1"/>
        <v>66.58574765908175</v>
      </c>
    </row>
    <row r="22" spans="1:5" ht="18.75">
      <c r="A22" s="23">
        <v>3</v>
      </c>
      <c r="B22" s="6" t="s">
        <v>12</v>
      </c>
      <c r="C22" s="42">
        <v>25000</v>
      </c>
      <c r="D22" s="34">
        <v>754.78365</v>
      </c>
      <c r="E22" s="38">
        <f t="shared" si="1"/>
        <v>3.0191345999999997</v>
      </c>
    </row>
    <row r="23" spans="1:5" ht="18.75">
      <c r="A23" s="23">
        <v>4</v>
      </c>
      <c r="B23" s="6" t="s">
        <v>13</v>
      </c>
      <c r="C23" s="42">
        <v>151000</v>
      </c>
      <c r="D23" s="34">
        <v>105961.78500000003</v>
      </c>
      <c r="E23" s="38">
        <f t="shared" si="1"/>
        <v>70.1733675496689</v>
      </c>
    </row>
    <row r="24" spans="1:5" ht="18.75">
      <c r="A24" s="23">
        <v>5</v>
      </c>
      <c r="B24" s="6" t="s">
        <v>14</v>
      </c>
      <c r="C24" s="36">
        <v>180781</v>
      </c>
      <c r="D24" s="34">
        <v>123897.42095000003</v>
      </c>
      <c r="E24" s="38"/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4897890.86745</v>
      </c>
      <c r="E25" s="35">
        <f t="shared" si="1"/>
        <v>68.24037665528571</v>
      </c>
    </row>
    <row r="26" spans="1:5" ht="18.75">
      <c r="A26" s="27"/>
      <c r="B26" s="25" t="s">
        <v>16</v>
      </c>
      <c r="C26" s="35">
        <v>8820615.09513</v>
      </c>
      <c r="D26" s="35">
        <v>7174824.5271000005</v>
      </c>
      <c r="E26" s="35">
        <f t="shared" si="1"/>
        <v>81.34154420887647</v>
      </c>
    </row>
    <row r="27" spans="1:7" ht="28.5" customHeight="1">
      <c r="A27" s="27"/>
      <c r="B27" s="28" t="s">
        <v>18</v>
      </c>
      <c r="C27" s="58">
        <f>C26+C25</f>
        <v>15998023.99513</v>
      </c>
      <c r="D27" s="35">
        <f>D26+D25</f>
        <v>12072715.39455</v>
      </c>
      <c r="E27" s="35">
        <f>D27/C27*100</f>
        <v>75.46379101709739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52" t="s">
        <v>0</v>
      </c>
      <c r="B29" s="53" t="s">
        <v>20</v>
      </c>
      <c r="C29" s="35">
        <f>SUM(C30:C40)</f>
        <v>16263779.180730004</v>
      </c>
      <c r="D29" s="35">
        <f>SUM(D30:D40)</f>
        <v>12167258.798170002</v>
      </c>
      <c r="E29" s="35">
        <f t="shared" si="1"/>
        <v>74.81200195208179</v>
      </c>
    </row>
    <row r="30" spans="1:5" ht="18.75">
      <c r="A30" s="55">
        <v>1</v>
      </c>
      <c r="B30" s="56" t="s">
        <v>25</v>
      </c>
      <c r="C30" s="36">
        <v>892854.4422899999</v>
      </c>
      <c r="D30" s="36">
        <v>448198.22922999994</v>
      </c>
      <c r="E30" s="36">
        <f>D30/C30*100</f>
        <v>50.198353505467</v>
      </c>
    </row>
    <row r="31" spans="1:5" ht="18.75">
      <c r="A31" s="55">
        <v>2</v>
      </c>
      <c r="B31" s="56" t="s">
        <v>33</v>
      </c>
      <c r="C31" s="36">
        <v>98370.26526999996</v>
      </c>
      <c r="D31" s="36">
        <v>66262.48068</v>
      </c>
      <c r="E31" s="36">
        <f aca="true" t="shared" si="2" ref="E31:E40">D31/C31*100</f>
        <v>67.36027446721555</v>
      </c>
    </row>
    <row r="32" spans="1:5" ht="18.75">
      <c r="A32" s="55">
        <v>3</v>
      </c>
      <c r="B32" s="56" t="s">
        <v>38</v>
      </c>
      <c r="C32" s="36">
        <v>1220004.8020499998</v>
      </c>
      <c r="D32" s="36">
        <v>861824.6160200001</v>
      </c>
      <c r="E32" s="36">
        <f t="shared" si="2"/>
        <v>70.64108391801884</v>
      </c>
    </row>
    <row r="33" spans="1:5" ht="18.75">
      <c r="A33" s="55">
        <v>4</v>
      </c>
      <c r="B33" s="56" t="s">
        <v>26</v>
      </c>
      <c r="C33" s="36">
        <v>772892.38388</v>
      </c>
      <c r="D33" s="36">
        <v>642893.3785499999</v>
      </c>
      <c r="E33" s="36">
        <f t="shared" si="2"/>
        <v>83.1801932531161</v>
      </c>
    </row>
    <row r="34" spans="1:5" ht="18.75">
      <c r="A34" s="55">
        <v>5</v>
      </c>
      <c r="B34" s="56" t="s">
        <v>27</v>
      </c>
      <c r="C34" s="36">
        <v>33381.1228</v>
      </c>
      <c r="D34" s="36">
        <v>767.63451</v>
      </c>
      <c r="E34" s="36">
        <f t="shared" si="2"/>
        <v>2.299606620781492</v>
      </c>
    </row>
    <row r="35" spans="1:5" ht="18.75">
      <c r="A35" s="55">
        <v>6</v>
      </c>
      <c r="B35" s="56" t="s">
        <v>28</v>
      </c>
      <c r="C35" s="36">
        <v>11199748.873850005</v>
      </c>
      <c r="D35" s="36">
        <v>8786786.365060003</v>
      </c>
      <c r="E35" s="36">
        <f t="shared" si="2"/>
        <v>78.4552088089764</v>
      </c>
    </row>
    <row r="36" spans="1:5" ht="18.75">
      <c r="A36" s="55">
        <v>7</v>
      </c>
      <c r="B36" s="56" t="s">
        <v>34</v>
      </c>
      <c r="C36" s="36">
        <v>551270.8992</v>
      </c>
      <c r="D36" s="36">
        <v>468265.85523</v>
      </c>
      <c r="E36" s="36">
        <f t="shared" si="2"/>
        <v>84.94296649969075</v>
      </c>
    </row>
    <row r="37" spans="1:5" ht="18.75">
      <c r="A37" s="55">
        <v>8</v>
      </c>
      <c r="B37" s="56" t="s">
        <v>31</v>
      </c>
      <c r="C37" s="36">
        <v>9636.5</v>
      </c>
      <c r="D37" s="36">
        <v>6001.170929999999</v>
      </c>
      <c r="E37" s="36">
        <f t="shared" si="2"/>
        <v>62.27542084781818</v>
      </c>
    </row>
    <row r="38" spans="1:5" ht="18.75">
      <c r="A38" s="55">
        <v>9</v>
      </c>
      <c r="B38" s="56" t="s">
        <v>29</v>
      </c>
      <c r="C38" s="36">
        <v>603447.37073</v>
      </c>
      <c r="D38" s="36">
        <v>216742.79025</v>
      </c>
      <c r="E38" s="36">
        <f t="shared" si="2"/>
        <v>35.91743054374448</v>
      </c>
    </row>
    <row r="39" spans="1:5" ht="18.75">
      <c r="A39" s="55">
        <v>10</v>
      </c>
      <c r="B39" s="56" t="s">
        <v>35</v>
      </c>
      <c r="C39" s="36">
        <v>876268.1206599999</v>
      </c>
      <c r="D39" s="36">
        <v>665580.0137100001</v>
      </c>
      <c r="E39" s="36">
        <f t="shared" si="2"/>
        <v>75.95620541446712</v>
      </c>
    </row>
    <row r="40" spans="1:5" ht="18.75">
      <c r="A40" s="55">
        <v>11</v>
      </c>
      <c r="B40" s="56" t="s">
        <v>17</v>
      </c>
      <c r="C40" s="36">
        <v>5904.4</v>
      </c>
      <c r="D40" s="36">
        <v>3936.264</v>
      </c>
      <c r="E40" s="36">
        <f t="shared" si="2"/>
        <v>66.66662150260822</v>
      </c>
    </row>
    <row r="41" spans="1:5" s="8" customFormat="1" ht="27" customHeight="1">
      <c r="A41" s="30"/>
      <c r="B41" s="25" t="s">
        <v>21</v>
      </c>
      <c r="C41" s="35">
        <f>C27-C29</f>
        <v>-265755.1856000032</v>
      </c>
      <c r="D41" s="35">
        <f>D27-D29</f>
        <v>-94543.40362000279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5.75">
      <c r="A50" s="11"/>
      <c r="B50" s="12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horizontalDpi="1200" verticalDpi="12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70"/>
  <sheetViews>
    <sheetView zoomScale="70" zoomScaleNormal="70" zoomScalePageLayoutView="0" workbookViewId="0" topLeftCell="A28">
      <selection activeCell="C17" sqref="C17"/>
    </sheetView>
  </sheetViews>
  <sheetFormatPr defaultColWidth="43.75390625" defaultRowHeight="12.75"/>
  <cols>
    <col min="1" max="1" width="4.875" style="8" customWidth="1"/>
    <col min="2" max="2" width="101.25390625" style="8" customWidth="1"/>
    <col min="3" max="3" width="23.75390625" style="8" customWidth="1"/>
    <col min="4" max="4" width="22.25390625" style="20" customWidth="1"/>
    <col min="5" max="5" width="13.625" style="20" customWidth="1"/>
    <col min="6" max="6" width="25.253906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6" t="s">
        <v>37</v>
      </c>
      <c r="B1" s="46"/>
      <c r="C1" s="46"/>
      <c r="D1" s="46"/>
      <c r="E1" s="46"/>
    </row>
    <row r="2" spans="1:5" ht="15.75">
      <c r="A2" s="46" t="s">
        <v>43</v>
      </c>
      <c r="B2" s="46"/>
      <c r="C2" s="46"/>
      <c r="D2" s="46"/>
      <c r="E2" s="46"/>
    </row>
    <row r="3" spans="1:5" ht="15.75">
      <c r="A3" s="46" t="s">
        <v>68</v>
      </c>
      <c r="B3" s="46"/>
      <c r="C3" s="46"/>
      <c r="D3" s="46"/>
      <c r="E3" s="46"/>
    </row>
    <row r="4" spans="1:5" ht="15.75">
      <c r="A4" s="9"/>
      <c r="B4" s="10"/>
      <c r="C4" s="10"/>
      <c r="D4" s="51" t="s">
        <v>30</v>
      </c>
      <c r="E4" s="51"/>
    </row>
    <row r="5" spans="1:5" ht="53.25" customHeight="1">
      <c r="A5" s="43" t="s">
        <v>0</v>
      </c>
      <c r="B5" s="43" t="s">
        <v>36</v>
      </c>
      <c r="C5" s="44" t="s">
        <v>66</v>
      </c>
      <c r="D5" s="50" t="s">
        <v>69</v>
      </c>
      <c r="E5" s="50" t="s">
        <v>32</v>
      </c>
    </row>
    <row r="6" spans="1:5" ht="27.75" customHeight="1">
      <c r="A6" s="43"/>
      <c r="B6" s="43"/>
      <c r="C6" s="45"/>
      <c r="D6" s="50"/>
      <c r="E6" s="50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7" t="s">
        <v>22</v>
      </c>
      <c r="B8" s="48"/>
      <c r="C8" s="48"/>
      <c r="D8" s="48"/>
      <c r="E8" s="49"/>
    </row>
    <row r="9" spans="1:5" ht="18.75">
      <c r="A9" s="24"/>
      <c r="B9" s="25" t="s">
        <v>1</v>
      </c>
      <c r="C9" s="33">
        <f>SUM(C10:C18)</f>
        <v>6285899.9</v>
      </c>
      <c r="D9" s="33">
        <f>SUM(D10:D18)</f>
        <v>4804268.39152</v>
      </c>
      <c r="E9" s="33">
        <f>D9/C9*100</f>
        <v>76.42928567029837</v>
      </c>
    </row>
    <row r="10" spans="1:5" ht="18.75">
      <c r="A10" s="23">
        <v>1</v>
      </c>
      <c r="B10" s="6" t="s">
        <v>2</v>
      </c>
      <c r="C10" s="42">
        <v>4164705.9</v>
      </c>
      <c r="D10" s="34">
        <v>3617914.655279999</v>
      </c>
      <c r="E10" s="37">
        <f>D10/C10*100</f>
        <v>86.87083175020832</v>
      </c>
    </row>
    <row r="11" spans="1:6" ht="18.75" customHeight="1">
      <c r="A11" s="23">
        <v>2</v>
      </c>
      <c r="B11" s="6" t="s">
        <v>24</v>
      </c>
      <c r="C11" s="42">
        <v>55000</v>
      </c>
      <c r="D11" s="34">
        <v>47531.782070000016</v>
      </c>
      <c r="E11" s="37">
        <f aca="true" t="shared" si="0" ref="E11:E17">D11/C11*100</f>
        <v>86.42142194545457</v>
      </c>
      <c r="F11" s="39"/>
    </row>
    <row r="12" spans="1:7" ht="18.75">
      <c r="A12" s="23">
        <v>3</v>
      </c>
      <c r="B12" s="6" t="s">
        <v>3</v>
      </c>
      <c r="C12" s="42">
        <v>816476</v>
      </c>
      <c r="D12" s="34">
        <v>601253.0962900004</v>
      </c>
      <c r="E12" s="37">
        <f t="shared" si="0"/>
        <v>73.64002080771516</v>
      </c>
      <c r="G12" s="3"/>
    </row>
    <row r="13" spans="1:5" ht="18.75">
      <c r="A13" s="23">
        <v>4</v>
      </c>
      <c r="B13" s="6" t="s">
        <v>4</v>
      </c>
      <c r="C13" s="42">
        <v>167</v>
      </c>
      <c r="D13" s="34">
        <v>313.80366000000004</v>
      </c>
      <c r="E13" s="37">
        <f>D13/C13*100</f>
        <v>187.90638323353295</v>
      </c>
    </row>
    <row r="14" spans="1:6" ht="31.5">
      <c r="A14" s="23">
        <v>5</v>
      </c>
      <c r="B14" s="6" t="s">
        <v>19</v>
      </c>
      <c r="C14" s="42">
        <v>207283</v>
      </c>
      <c r="D14" s="34">
        <v>96135.25605999994</v>
      </c>
      <c r="E14" s="37">
        <f t="shared" si="0"/>
        <v>46.378745994606376</v>
      </c>
      <c r="F14" s="4"/>
    </row>
    <row r="15" spans="1:5" ht="18.75">
      <c r="A15" s="23">
        <v>6</v>
      </c>
      <c r="B15" s="6" t="s">
        <v>5</v>
      </c>
      <c r="C15" s="42">
        <v>428667</v>
      </c>
      <c r="D15" s="34">
        <v>43037.509029999994</v>
      </c>
      <c r="E15" s="37">
        <f t="shared" si="0"/>
        <v>10.039846554551666</v>
      </c>
    </row>
    <row r="16" spans="1:5" ht="18.75">
      <c r="A16" s="23">
        <v>7</v>
      </c>
      <c r="B16" s="6" t="s">
        <v>6</v>
      </c>
      <c r="C16" s="42">
        <v>522045</v>
      </c>
      <c r="D16" s="34">
        <v>341295.9977</v>
      </c>
      <c r="E16" s="37">
        <f t="shared" si="0"/>
        <v>65.37673911252861</v>
      </c>
    </row>
    <row r="17" spans="1:5" ht="18.75">
      <c r="A17" s="23">
        <v>8</v>
      </c>
      <c r="B17" s="6" t="s">
        <v>7</v>
      </c>
      <c r="C17" s="42">
        <v>81238</v>
      </c>
      <c r="D17" s="34">
        <v>54821.8254</v>
      </c>
      <c r="E17" s="37">
        <f t="shared" si="0"/>
        <v>67.4829825943524</v>
      </c>
    </row>
    <row r="18" spans="1:5" ht="18.75">
      <c r="A18" s="23">
        <v>9</v>
      </c>
      <c r="B18" s="6" t="s">
        <v>8</v>
      </c>
      <c r="C18" s="42">
        <v>10318</v>
      </c>
      <c r="D18" s="34">
        <v>1964.4660300000019</v>
      </c>
      <c r="E18" s="34"/>
    </row>
    <row r="19" spans="1:5" ht="18.75">
      <c r="A19" s="26"/>
      <c r="B19" s="25" t="s">
        <v>9</v>
      </c>
      <c r="C19" s="35">
        <f>SUM(C20:C24)</f>
        <v>891509</v>
      </c>
      <c r="D19" s="35">
        <f>SUM(D20:D24)</f>
        <v>689893.36028</v>
      </c>
      <c r="E19" s="35">
        <f aca="true" t="shared" si="1" ref="E19:E29">D19/C19*100</f>
        <v>77.38490136162395</v>
      </c>
    </row>
    <row r="20" spans="1:5" ht="18.75">
      <c r="A20" s="23">
        <v>1</v>
      </c>
      <c r="B20" s="6" t="s">
        <v>10</v>
      </c>
      <c r="C20" s="42">
        <v>495000</v>
      </c>
      <c r="D20" s="34">
        <v>409232.21909</v>
      </c>
      <c r="E20" s="38">
        <f t="shared" si="1"/>
        <v>82.67317557373738</v>
      </c>
    </row>
    <row r="21" spans="1:5" ht="18.75">
      <c r="A21" s="23">
        <v>2</v>
      </c>
      <c r="B21" s="6" t="s">
        <v>11</v>
      </c>
      <c r="C21" s="42">
        <v>39728</v>
      </c>
      <c r="D21" s="34">
        <v>27787.09182</v>
      </c>
      <c r="E21" s="38">
        <f t="shared" si="1"/>
        <v>69.94334429118003</v>
      </c>
    </row>
    <row r="22" spans="1:5" ht="18.75">
      <c r="A22" s="23">
        <v>3</v>
      </c>
      <c r="B22" s="6" t="s">
        <v>12</v>
      </c>
      <c r="C22" s="42">
        <v>25000</v>
      </c>
      <c r="D22" s="34">
        <v>1081.67432</v>
      </c>
      <c r="E22" s="38">
        <f t="shared" si="1"/>
        <v>4.32669728</v>
      </c>
    </row>
    <row r="23" spans="1:5" ht="18.75">
      <c r="A23" s="23">
        <v>4</v>
      </c>
      <c r="B23" s="6" t="s">
        <v>13</v>
      </c>
      <c r="C23" s="42">
        <v>151000</v>
      </c>
      <c r="D23" s="34">
        <v>115927.13600000001</v>
      </c>
      <c r="E23" s="38">
        <f t="shared" si="1"/>
        <v>76.77293774834439</v>
      </c>
    </row>
    <row r="24" spans="1:5" ht="18.75">
      <c r="A24" s="23">
        <v>5</v>
      </c>
      <c r="B24" s="6" t="s">
        <v>14</v>
      </c>
      <c r="C24" s="36">
        <v>180781</v>
      </c>
      <c r="D24" s="34">
        <v>135865.23905</v>
      </c>
      <c r="E24" s="38"/>
    </row>
    <row r="25" spans="1:5" ht="18.75">
      <c r="A25" s="29"/>
      <c r="B25" s="25" t="s">
        <v>15</v>
      </c>
      <c r="C25" s="35">
        <f>C9+C19</f>
        <v>7177408.9</v>
      </c>
      <c r="D25" s="35">
        <f>D9+D19</f>
        <v>5494161.7518</v>
      </c>
      <c r="E25" s="35">
        <f t="shared" si="1"/>
        <v>76.54798310014077</v>
      </c>
    </row>
    <row r="26" spans="1:5" ht="18.75">
      <c r="A26" s="27"/>
      <c r="B26" s="25" t="s">
        <v>16</v>
      </c>
      <c r="C26" s="35">
        <v>8914762.79513</v>
      </c>
      <c r="D26" s="35">
        <v>7408284.9562099995</v>
      </c>
      <c r="E26" s="35">
        <f t="shared" si="1"/>
        <v>83.1013132537529</v>
      </c>
    </row>
    <row r="27" spans="1:7" ht="28.5" customHeight="1">
      <c r="A27" s="27"/>
      <c r="B27" s="28" t="s">
        <v>18</v>
      </c>
      <c r="C27" s="58">
        <f>C26+C25</f>
        <v>16092171.69513</v>
      </c>
      <c r="D27" s="35">
        <f>D26+D25</f>
        <v>12902446.70801</v>
      </c>
      <c r="E27" s="35">
        <f>D27/C27*100</f>
        <v>80.17840570216318</v>
      </c>
      <c r="G27" s="40"/>
    </row>
    <row r="28" spans="1:5" ht="18.75">
      <c r="A28" s="47" t="s">
        <v>23</v>
      </c>
      <c r="B28" s="48"/>
      <c r="C28" s="48"/>
      <c r="D28" s="48"/>
      <c r="E28" s="49"/>
    </row>
    <row r="29" spans="1:5" ht="31.5">
      <c r="A29" s="52" t="s">
        <v>0</v>
      </c>
      <c r="B29" s="53" t="s">
        <v>20</v>
      </c>
      <c r="C29" s="35">
        <f>SUM(C30:C40)</f>
        <v>16357926.88073</v>
      </c>
      <c r="D29" s="35">
        <f>SUM(D30:D40)</f>
        <v>12728617.780500004</v>
      </c>
      <c r="E29" s="35">
        <f t="shared" si="1"/>
        <v>77.81314755413534</v>
      </c>
    </row>
    <row r="30" spans="1:5" ht="18.75">
      <c r="A30" s="55">
        <v>1</v>
      </c>
      <c r="B30" s="56" t="s">
        <v>25</v>
      </c>
      <c r="C30" s="36">
        <v>892854.44229</v>
      </c>
      <c r="D30" s="36">
        <v>501240.9825100002</v>
      </c>
      <c r="E30" s="36">
        <f>D30/C30*100</f>
        <v>56.139159841598975</v>
      </c>
    </row>
    <row r="31" spans="1:5" ht="18.75">
      <c r="A31" s="55">
        <v>2</v>
      </c>
      <c r="B31" s="56" t="s">
        <v>33</v>
      </c>
      <c r="C31" s="36">
        <v>98370.26526999996</v>
      </c>
      <c r="D31" s="36">
        <v>74021.23192999998</v>
      </c>
      <c r="E31" s="36">
        <f aca="true" t="shared" si="2" ref="E31:E40">D31/C31*100</f>
        <v>75.24756767386118</v>
      </c>
    </row>
    <row r="32" spans="1:5" ht="18.75">
      <c r="A32" s="55">
        <v>3</v>
      </c>
      <c r="B32" s="56" t="s">
        <v>38</v>
      </c>
      <c r="C32" s="36">
        <v>1220004.80205</v>
      </c>
      <c r="D32" s="36">
        <v>929857.27588</v>
      </c>
      <c r="E32" s="36">
        <f t="shared" si="2"/>
        <v>76.21750949812173</v>
      </c>
    </row>
    <row r="33" spans="1:5" ht="18.75">
      <c r="A33" s="55">
        <v>4</v>
      </c>
      <c r="B33" s="56" t="s">
        <v>26</v>
      </c>
      <c r="C33" s="36">
        <v>773985.88388</v>
      </c>
      <c r="D33" s="36">
        <v>675224.36096</v>
      </c>
      <c r="E33" s="36">
        <f t="shared" si="2"/>
        <v>87.23988060028854</v>
      </c>
    </row>
    <row r="34" spans="1:5" ht="18.75">
      <c r="A34" s="55">
        <v>5</v>
      </c>
      <c r="B34" s="56" t="s">
        <v>27</v>
      </c>
      <c r="C34" s="36">
        <v>33381.1228</v>
      </c>
      <c r="D34" s="36">
        <v>767.63451</v>
      </c>
      <c r="E34" s="36">
        <f t="shared" si="2"/>
        <v>2.299606620781492</v>
      </c>
    </row>
    <row r="35" spans="1:5" ht="18.75">
      <c r="A35" s="55">
        <v>6</v>
      </c>
      <c r="B35" s="56" t="s">
        <v>28</v>
      </c>
      <c r="C35" s="36">
        <v>11292803.07385</v>
      </c>
      <c r="D35" s="36">
        <v>9068278.907490004</v>
      </c>
      <c r="E35" s="36">
        <f t="shared" si="2"/>
        <v>80.30139946820483</v>
      </c>
    </row>
    <row r="36" spans="1:5" ht="18.75">
      <c r="A36" s="55">
        <v>7</v>
      </c>
      <c r="B36" s="56" t="s">
        <v>34</v>
      </c>
      <c r="C36" s="36">
        <v>551270.8992</v>
      </c>
      <c r="D36" s="36">
        <v>468820.13173</v>
      </c>
      <c r="E36" s="36">
        <f t="shared" si="2"/>
        <v>85.04351171272565</v>
      </c>
    </row>
    <row r="37" spans="1:5" ht="18.75">
      <c r="A37" s="55">
        <v>8</v>
      </c>
      <c r="B37" s="56" t="s">
        <v>31</v>
      </c>
      <c r="C37" s="36">
        <v>9636.5</v>
      </c>
      <c r="D37" s="36">
        <v>6591.3078399999995</v>
      </c>
      <c r="E37" s="36">
        <f t="shared" si="2"/>
        <v>68.39939646137083</v>
      </c>
    </row>
    <row r="38" spans="1:5" ht="18.75">
      <c r="A38" s="55">
        <v>9</v>
      </c>
      <c r="B38" s="56" t="s">
        <v>29</v>
      </c>
      <c r="C38" s="36">
        <v>603447.37073</v>
      </c>
      <c r="D38" s="36">
        <v>230975.99961000003</v>
      </c>
      <c r="E38" s="36">
        <f t="shared" si="2"/>
        <v>38.27608020407557</v>
      </c>
    </row>
    <row r="39" spans="1:5" ht="18.75">
      <c r="A39" s="55">
        <v>10</v>
      </c>
      <c r="B39" s="56" t="s">
        <v>35</v>
      </c>
      <c r="C39" s="36">
        <v>876268.1206600002</v>
      </c>
      <c r="D39" s="36">
        <v>768411.6510399999</v>
      </c>
      <c r="E39" s="36">
        <f t="shared" si="2"/>
        <v>87.69138496802059</v>
      </c>
    </row>
    <row r="40" spans="1:5" ht="18.75">
      <c r="A40" s="55">
        <v>11</v>
      </c>
      <c r="B40" s="56" t="s">
        <v>17</v>
      </c>
      <c r="C40" s="36">
        <v>5904.4</v>
      </c>
      <c r="D40" s="36">
        <v>4428.297</v>
      </c>
      <c r="E40" s="36">
        <f t="shared" si="2"/>
        <v>74.99994919043425</v>
      </c>
    </row>
    <row r="41" spans="1:5" s="8" customFormat="1" ht="27" customHeight="1">
      <c r="A41" s="30"/>
      <c r="B41" s="25" t="s">
        <v>21</v>
      </c>
      <c r="C41" s="35">
        <f>C27-C29</f>
        <v>-265755.1855999995</v>
      </c>
      <c r="D41" s="35">
        <f>D27-D29</f>
        <v>173828.92750999518</v>
      </c>
      <c r="E41" s="31"/>
    </row>
    <row r="42" spans="1:5" s="2" customFormat="1" ht="15.75">
      <c r="A42" s="11"/>
      <c r="B42" s="12"/>
      <c r="C42" s="13"/>
      <c r="D42" s="13"/>
      <c r="E42" s="13"/>
    </row>
    <row r="43" spans="1:3" s="2" customFormat="1" ht="18.75">
      <c r="A43" s="11"/>
      <c r="B43" s="14" t="s">
        <v>39</v>
      </c>
      <c r="C43" s="15"/>
    </row>
    <row r="44" spans="1:4" s="2" customFormat="1" ht="18.75">
      <c r="A44" s="11"/>
      <c r="B44" s="14" t="s">
        <v>40</v>
      </c>
      <c r="C44" s="16"/>
      <c r="D44" s="41"/>
    </row>
    <row r="45" spans="1:3" s="2" customFormat="1" ht="18.75">
      <c r="A45" s="11"/>
      <c r="B45" s="14" t="s">
        <v>41</v>
      </c>
      <c r="C45" s="7" t="s">
        <v>42</v>
      </c>
    </row>
    <row r="46" spans="1:3" s="2" customFormat="1" ht="15.75">
      <c r="A46" s="11"/>
      <c r="B46" s="12"/>
      <c r="C46" s="13"/>
    </row>
    <row r="47" spans="1:3" s="2" customFormat="1" ht="15.75">
      <c r="A47" s="11"/>
      <c r="B47" s="12"/>
      <c r="C47" s="17"/>
    </row>
    <row r="48" spans="1:3" s="2" customFormat="1" ht="15.75">
      <c r="A48" s="11"/>
      <c r="B48" s="12"/>
      <c r="C48" s="13"/>
    </row>
    <row r="49" spans="1:3" s="2" customFormat="1" ht="15.75">
      <c r="A49" s="11"/>
      <c r="B49" s="12"/>
      <c r="C49" s="13"/>
    </row>
    <row r="50" spans="1:3" s="2" customFormat="1" ht="15.75">
      <c r="A50" s="11"/>
      <c r="B50" s="12"/>
      <c r="C50" s="13"/>
    </row>
    <row r="51" spans="1:3" s="2" customFormat="1" ht="15.75">
      <c r="A51" s="13"/>
      <c r="B51" s="19"/>
      <c r="C51" s="13"/>
    </row>
    <row r="52" spans="1:3" s="2" customFormat="1" ht="12.75">
      <c r="A52" s="13"/>
      <c r="B52" s="13"/>
      <c r="C52" s="13"/>
    </row>
    <row r="53" spans="1:5" s="2" customFormat="1" ht="12.75">
      <c r="A53" s="13"/>
      <c r="B53" s="13"/>
      <c r="C53" s="13"/>
      <c r="D53" s="13"/>
      <c r="E53" s="13"/>
    </row>
    <row r="54" spans="1:5" s="2" customFormat="1" ht="12.75">
      <c r="A54" s="13"/>
      <c r="B54" s="13"/>
      <c r="C54" s="13"/>
      <c r="D54" s="13"/>
      <c r="E54" s="13"/>
    </row>
    <row r="55" spans="1:5" s="2" customFormat="1" ht="12.75">
      <c r="A55" s="13"/>
      <c r="B55" s="13"/>
      <c r="C55" s="13"/>
      <c r="D55" s="13"/>
      <c r="E55" s="13"/>
    </row>
    <row r="56" spans="1:5" s="2" customFormat="1" ht="12.75">
      <c r="A56" s="13"/>
      <c r="B56" s="13"/>
      <c r="C56" s="13"/>
      <c r="D56" s="13"/>
      <c r="E56" s="13"/>
    </row>
    <row r="57" spans="1:5" s="2" customFormat="1" ht="12.75">
      <c r="A57" s="13"/>
      <c r="B57" s="13"/>
      <c r="C57" s="13"/>
      <c r="D57" s="13"/>
      <c r="E57" s="13"/>
    </row>
    <row r="58" spans="1:5" s="2" customFormat="1" ht="12.75">
      <c r="A58" s="13"/>
      <c r="B58" s="13"/>
      <c r="C58" s="13"/>
      <c r="D58" s="13"/>
      <c r="E58" s="13"/>
    </row>
    <row r="59" spans="1:5" s="2" customFormat="1" ht="12.75">
      <c r="A59" s="13"/>
      <c r="B59" s="13"/>
      <c r="C59" s="13"/>
      <c r="D59" s="13"/>
      <c r="E59" s="13"/>
    </row>
    <row r="60" spans="1:5" s="2" customFormat="1" ht="12.75">
      <c r="A60" s="13"/>
      <c r="B60" s="13"/>
      <c r="C60" s="13"/>
      <c r="D60" s="13"/>
      <c r="E60" s="13"/>
    </row>
    <row r="61" spans="1:5" s="2" customFormat="1" ht="12.75">
      <c r="A61" s="13"/>
      <c r="B61" s="13"/>
      <c r="C61" s="13"/>
      <c r="D61" s="13"/>
      <c r="E61" s="13"/>
    </row>
    <row r="62" spans="1:5" s="2" customFormat="1" ht="12.75">
      <c r="A62" s="13"/>
      <c r="B62" s="13"/>
      <c r="C62" s="13"/>
      <c r="D62" s="13"/>
      <c r="E62" s="13"/>
    </row>
    <row r="63" spans="1:5" s="2" customFormat="1" ht="12.75">
      <c r="A63" s="13"/>
      <c r="B63" s="13"/>
      <c r="C63" s="13"/>
      <c r="D63" s="13"/>
      <c r="E63" s="13"/>
    </row>
    <row r="64" spans="1:5" s="2" customFormat="1" ht="12.75">
      <c r="A64" s="13"/>
      <c r="B64" s="13"/>
      <c r="C64" s="13"/>
      <c r="D64" s="13"/>
      <c r="E64" s="13"/>
    </row>
    <row r="65" spans="1:5" s="2" customFormat="1" ht="12.75">
      <c r="A65" s="13"/>
      <c r="B65" s="13"/>
      <c r="C65" s="13"/>
      <c r="D65" s="13"/>
      <c r="E65" s="13"/>
    </row>
    <row r="66" spans="1:5" s="2" customFormat="1" ht="12.75">
      <c r="A66" s="13"/>
      <c r="B66" s="13"/>
      <c r="C66" s="13"/>
      <c r="D66" s="13"/>
      <c r="E66" s="13"/>
    </row>
    <row r="67" spans="1:5" s="2" customFormat="1" ht="12.75">
      <c r="A67" s="13"/>
      <c r="B67" s="13"/>
      <c r="C67" s="13"/>
      <c r="D67" s="13"/>
      <c r="E67" s="13"/>
    </row>
    <row r="68" spans="1:5" s="2" customFormat="1" ht="12.75">
      <c r="A68" s="13"/>
      <c r="B68" s="13"/>
      <c r="C68" s="13"/>
      <c r="D68" s="13"/>
      <c r="E68" s="13"/>
    </row>
    <row r="69" spans="1:5" s="2" customFormat="1" ht="12.75">
      <c r="A69" s="13"/>
      <c r="B69" s="13"/>
      <c r="C69" s="13"/>
      <c r="D69" s="13"/>
      <c r="E69" s="13"/>
    </row>
    <row r="70" spans="1:5" s="2" customFormat="1" ht="12.75">
      <c r="A70" s="13"/>
      <c r="B70" s="13"/>
      <c r="C70" s="13"/>
      <c r="D70" s="13"/>
      <c r="E70" s="13"/>
    </row>
  </sheetData>
  <sheetProtection/>
  <mergeCells count="11">
    <mergeCell ref="A8:E8"/>
    <mergeCell ref="A28:E28"/>
    <mergeCell ref="A1:E1"/>
    <mergeCell ref="A2:E2"/>
    <mergeCell ref="A3:E3"/>
    <mergeCell ref="D4:E4"/>
    <mergeCell ref="A5:A6"/>
    <mergeCell ref="B5:B6"/>
    <mergeCell ref="C5:C6"/>
    <mergeCell ref="D5:D6"/>
    <mergeCell ref="E5:E6"/>
  </mergeCells>
  <printOptions/>
  <pageMargins left="0.3937007874015748" right="0.15748031496062992" top="0.15748031496062992" bottom="0.15748031496062992" header="0.5511811023622047" footer="0.15748031496062992"/>
  <pageSetup fitToHeight="1" fitToWidth="1" horizontalDpi="1200" verticalDpi="12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ИКМО г. Наб.Челны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Александровна Булатова</dc:creator>
  <cp:keywords/>
  <dc:description/>
  <cp:lastModifiedBy>Гузель Ф. Хабибуллина</cp:lastModifiedBy>
  <cp:lastPrinted>2024-01-11T05:05:27Z</cp:lastPrinted>
  <dcterms:created xsi:type="dcterms:W3CDTF">2011-09-19T10:32:35Z</dcterms:created>
  <dcterms:modified xsi:type="dcterms:W3CDTF">2024-01-12T12:25:38Z</dcterms:modified>
  <cp:category/>
  <cp:version/>
  <cp:contentType/>
  <cp:contentStatus/>
</cp:coreProperties>
</file>